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ndsEnd\Documents\Central Orchard Mesa\CENTRAL ORCHARD MESA FIRE PROTECTION DISTRICT\Budget\2025\"/>
    </mc:Choice>
  </mc:AlternateContent>
  <xr:revisionPtr revIDLastSave="0" documentId="13_ncr:1_{B7BF9655-2AD0-42CC-A7DA-E911229ECE36}" xr6:coauthVersionLast="47" xr6:coauthVersionMax="47" xr10:uidLastSave="{00000000-0000-0000-0000-000000000000}"/>
  <bookViews>
    <workbookView xWindow="28680" yWindow="-120" windowWidth="29040" windowHeight="15720" firstSheet="2" activeTab="2" xr2:uid="{00000000-000D-0000-FFFF-FFFF00000000}"/>
  </bookViews>
  <sheets>
    <sheet name="2021 Public" sheetId="5" state="hidden" r:id="rId1"/>
    <sheet name="2021 Final" sheetId="6" state="hidden" r:id="rId2"/>
    <sheet name="2024 Preliminary Budget" sheetId="7" r:id="rId3"/>
    <sheet name="2021" sheetId="3" state="hidden" r:id="rId4"/>
    <sheet name="2018 Public" sheetId="2" state="hidden" r:id="rId5"/>
  </sheets>
  <definedNames>
    <definedName name="_xlnm.Print_Area" localSheetId="4">'2018 Public'!$A$1:$P$92</definedName>
    <definedName name="_xlnm.Print_Area" localSheetId="3">'2021'!$A$1:$U$94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79" i="7" l="1"/>
  <c r="V81" i="7" s="1"/>
  <c r="V86" i="7" s="1"/>
  <c r="V92" i="7" s="1"/>
  <c r="V84" i="7"/>
  <c r="V30" i="7"/>
  <c r="V23" i="7"/>
  <c r="V21" i="7"/>
  <c r="U81" i="7" l="1"/>
  <c r="U86" i="7" s="1"/>
  <c r="U21" i="7"/>
  <c r="T81" i="7"/>
  <c r="S81" i="7"/>
  <c r="T21" i="7" l="1"/>
  <c r="T86" i="7" l="1"/>
  <c r="T90" i="7"/>
  <c r="S90" i="7"/>
  <c r="R90" i="7"/>
  <c r="Q90" i="7"/>
  <c r="P90" i="7"/>
  <c r="O90" i="7"/>
  <c r="N90" i="7"/>
  <c r="M90" i="7"/>
  <c r="L90" i="7"/>
  <c r="K90" i="7"/>
  <c r="J90" i="7"/>
  <c r="I90" i="7"/>
  <c r="H90" i="7"/>
  <c r="G90" i="7"/>
  <c r="F90" i="7"/>
  <c r="D90" i="7"/>
  <c r="O86" i="7"/>
  <c r="N86" i="7"/>
  <c r="M86" i="7"/>
  <c r="L86" i="7"/>
  <c r="K86" i="7"/>
  <c r="J86" i="7"/>
  <c r="I86" i="7"/>
  <c r="H86" i="7"/>
  <c r="G86" i="7"/>
  <c r="F86" i="7"/>
  <c r="D86" i="7"/>
  <c r="R81" i="7"/>
  <c r="R86" i="7" s="1"/>
  <c r="Q81" i="7"/>
  <c r="Q86" i="7" s="1"/>
  <c r="P81" i="7"/>
  <c r="P86" i="7" s="1"/>
  <c r="R21" i="7"/>
  <c r="Q21" i="7"/>
  <c r="P21" i="7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F21" i="7"/>
  <c r="D21" i="7"/>
  <c r="P7" i="7"/>
  <c r="S88" i="6"/>
  <c r="R79" i="6"/>
  <c r="R84" i="6" s="1"/>
  <c r="Q79" i="6"/>
  <c r="P79" i="6"/>
  <c r="P84" i="6" s="1"/>
  <c r="F92" i="7" l="1"/>
  <c r="G7" i="7" s="1"/>
  <c r="G92" i="7" s="1"/>
  <c r="P23" i="7"/>
  <c r="J92" i="7"/>
  <c r="I92" i="7"/>
  <c r="H92" i="7"/>
  <c r="P92" i="7"/>
  <c r="K92" i="7"/>
  <c r="L92" i="7"/>
  <c r="M92" i="7"/>
  <c r="N92" i="7"/>
  <c r="S79" i="6"/>
  <c r="S84" i="6" s="1"/>
  <c r="S20" i="6"/>
  <c r="D84" i="6"/>
  <c r="F84" i="6"/>
  <c r="G84" i="6"/>
  <c r="H84" i="6"/>
  <c r="I84" i="6"/>
  <c r="J84" i="6"/>
  <c r="K84" i="6"/>
  <c r="L84" i="6"/>
  <c r="M84" i="6"/>
  <c r="N84" i="6"/>
  <c r="O84" i="6"/>
  <c r="Q84" i="6"/>
  <c r="G23" i="7" l="1"/>
  <c r="R7" i="7"/>
  <c r="Q7" i="7"/>
  <c r="R88" i="6"/>
  <c r="R20" i="6"/>
  <c r="P20" i="6"/>
  <c r="Q88" i="6"/>
  <c r="P88" i="6"/>
  <c r="O88" i="6"/>
  <c r="N88" i="6"/>
  <c r="M88" i="6"/>
  <c r="L88" i="6"/>
  <c r="K88" i="6"/>
  <c r="J88" i="6"/>
  <c r="I88" i="6"/>
  <c r="H88" i="6"/>
  <c r="G88" i="6"/>
  <c r="F88" i="6"/>
  <c r="D88" i="6"/>
  <c r="Q20" i="6"/>
  <c r="O20" i="6"/>
  <c r="O22" i="6" s="1"/>
  <c r="N20" i="6"/>
  <c r="M20" i="6"/>
  <c r="M22" i="6" s="1"/>
  <c r="L20" i="6"/>
  <c r="K20" i="6"/>
  <c r="J20" i="6"/>
  <c r="I20" i="6"/>
  <c r="I22" i="6" s="1"/>
  <c r="H20" i="6"/>
  <c r="H22" i="6" s="1"/>
  <c r="G20" i="6"/>
  <c r="F20" i="6"/>
  <c r="D20" i="6"/>
  <c r="P7" i="6"/>
  <c r="S7" i="7" l="1"/>
  <c r="R23" i="7"/>
  <c r="Q92" i="7"/>
  <c r="Q23" i="7"/>
  <c r="P90" i="6"/>
  <c r="R7" i="6" s="1"/>
  <c r="R22" i="6" s="1"/>
  <c r="L90" i="6"/>
  <c r="F90" i="6"/>
  <c r="G7" i="6" s="1"/>
  <c r="G90" i="6" s="1"/>
  <c r="N90" i="6"/>
  <c r="N22" i="6"/>
  <c r="K90" i="6"/>
  <c r="L22" i="6"/>
  <c r="I90" i="6"/>
  <c r="H90" i="6"/>
  <c r="K22" i="6"/>
  <c r="J90" i="6"/>
  <c r="J22" i="6"/>
  <c r="G22" i="6"/>
  <c r="P22" i="6"/>
  <c r="M90" i="6"/>
  <c r="T7" i="7" l="1"/>
  <c r="S23" i="7"/>
  <c r="Q7" i="6"/>
  <c r="Q22" i="6" s="1"/>
  <c r="Q22" i="5"/>
  <c r="T23" i="7" l="1"/>
  <c r="T92" i="7"/>
  <c r="U7" i="7" s="1"/>
  <c r="Q90" i="6"/>
  <c r="Q92" i="5"/>
  <c r="P92" i="5"/>
  <c r="O92" i="5"/>
  <c r="N92" i="5"/>
  <c r="M92" i="5"/>
  <c r="L92" i="5"/>
  <c r="K92" i="5"/>
  <c r="J92" i="5"/>
  <c r="I92" i="5"/>
  <c r="H92" i="5"/>
  <c r="G92" i="5"/>
  <c r="F92" i="5"/>
  <c r="D92" i="5"/>
  <c r="Q88" i="5"/>
  <c r="P88" i="5"/>
  <c r="O88" i="5"/>
  <c r="N88" i="5"/>
  <c r="M88" i="5"/>
  <c r="L88" i="5"/>
  <c r="K88" i="5"/>
  <c r="J88" i="5"/>
  <c r="I88" i="5"/>
  <c r="H88" i="5"/>
  <c r="G88" i="5"/>
  <c r="F88" i="5"/>
  <c r="D88" i="5"/>
  <c r="P22" i="5"/>
  <c r="O22" i="5"/>
  <c r="O24" i="5" s="1"/>
  <c r="N22" i="5"/>
  <c r="N24" i="5" s="1"/>
  <c r="M22" i="5"/>
  <c r="M24" i="5" s="1"/>
  <c r="L22" i="5"/>
  <c r="L94" i="5" s="1"/>
  <c r="K22" i="5"/>
  <c r="K24" i="5" s="1"/>
  <c r="J22" i="5"/>
  <c r="I22" i="5"/>
  <c r="I24" i="5" s="1"/>
  <c r="H22" i="5"/>
  <c r="G22" i="5"/>
  <c r="F22" i="5"/>
  <c r="D22" i="5"/>
  <c r="P8" i="5"/>
  <c r="U23" i="7" l="1"/>
  <c r="U92" i="7"/>
  <c r="J94" i="5"/>
  <c r="I94" i="5"/>
  <c r="F94" i="5"/>
  <c r="G8" i="5" s="1"/>
  <c r="G94" i="5" s="1"/>
  <c r="H94" i="5"/>
  <c r="H24" i="5"/>
  <c r="P94" i="5"/>
  <c r="Q8" i="5" s="1"/>
  <c r="Q94" i="5" s="1"/>
  <c r="P24" i="5"/>
  <c r="K94" i="5"/>
  <c r="J24" i="5"/>
  <c r="M94" i="5"/>
  <c r="L24" i="5"/>
  <c r="N94" i="5"/>
  <c r="G24" i="5" l="1"/>
  <c r="Q24" i="5"/>
  <c r="U91" i="3"/>
  <c r="S91" i="3"/>
  <c r="Q91" i="3"/>
  <c r="P91" i="3"/>
  <c r="O91" i="3"/>
  <c r="N91" i="3"/>
  <c r="M91" i="3"/>
  <c r="L91" i="3"/>
  <c r="K91" i="3"/>
  <c r="J91" i="3"/>
  <c r="I91" i="3"/>
  <c r="H91" i="3"/>
  <c r="G91" i="3"/>
  <c r="F91" i="3"/>
  <c r="D91" i="3"/>
  <c r="U87" i="3"/>
  <c r="S87" i="3"/>
  <c r="Q87" i="3"/>
  <c r="P87" i="3"/>
  <c r="O87" i="3"/>
  <c r="N87" i="3"/>
  <c r="M87" i="3"/>
  <c r="L87" i="3"/>
  <c r="K87" i="3"/>
  <c r="J87" i="3"/>
  <c r="I87" i="3"/>
  <c r="H87" i="3"/>
  <c r="G87" i="3"/>
  <c r="F87" i="3"/>
  <c r="D87" i="3"/>
  <c r="L24" i="3"/>
  <c r="U22" i="3"/>
  <c r="S22" i="3"/>
  <c r="Q22" i="3"/>
  <c r="P22" i="3"/>
  <c r="P24" i="3" s="1"/>
  <c r="O22" i="3"/>
  <c r="O24" i="3" s="1"/>
  <c r="N22" i="3"/>
  <c r="N24" i="3" s="1"/>
  <c r="M22" i="3"/>
  <c r="M24" i="3" s="1"/>
  <c r="L22" i="3"/>
  <c r="L93" i="3" s="1"/>
  <c r="K22" i="3"/>
  <c r="K24" i="3" s="1"/>
  <c r="J22" i="3"/>
  <c r="J93" i="3" s="1"/>
  <c r="I22" i="3"/>
  <c r="I24" i="3" s="1"/>
  <c r="I93" i="3" s="1"/>
  <c r="H22" i="3"/>
  <c r="H93" i="3" s="1"/>
  <c r="G22" i="3"/>
  <c r="F22" i="3"/>
  <c r="D22" i="3"/>
  <c r="P8" i="3"/>
  <c r="P93" i="3" l="1"/>
  <c r="Q8" i="3" s="1"/>
  <c r="Q24" i="3" s="1"/>
  <c r="H24" i="3"/>
  <c r="F93" i="3"/>
  <c r="G8" i="3" s="1"/>
  <c r="G93" i="3" s="1"/>
  <c r="J24" i="3"/>
  <c r="K93" i="3"/>
  <c r="Q93" i="3"/>
  <c r="M93" i="3"/>
  <c r="N93" i="3"/>
  <c r="G24" i="3" l="1"/>
  <c r="S8" i="3"/>
  <c r="U8" i="3"/>
  <c r="B41" i="2"/>
  <c r="O22" i="2"/>
  <c r="U93" i="3" l="1"/>
  <c r="U24" i="3"/>
  <c r="S93" i="3"/>
  <c r="S24" i="3"/>
  <c r="P22" i="2"/>
  <c r="P85" i="2" l="1"/>
  <c r="P89" i="2" l="1"/>
  <c r="N22" i="2" l="1"/>
  <c r="O85" i="2" l="1"/>
  <c r="O24" i="2"/>
  <c r="O89" i="2"/>
  <c r="P8" i="2" l="1"/>
  <c r="M85" i="2"/>
  <c r="M22" i="2"/>
  <c r="P24" i="2" l="1"/>
  <c r="P91" i="2"/>
  <c r="H85" i="2"/>
  <c r="D85" i="2"/>
  <c r="I85" i="2"/>
  <c r="J85" i="2"/>
  <c r="F85" i="2"/>
  <c r="G85" i="2"/>
  <c r="N85" i="2" l="1"/>
  <c r="N24" i="2" l="1"/>
  <c r="N89" i="2"/>
  <c r="N91" i="2" l="1"/>
  <c r="M24" i="2"/>
  <c r="K85" i="2"/>
  <c r="M89" i="2"/>
  <c r="L85" i="2"/>
  <c r="L22" i="2"/>
  <c r="L89" i="2"/>
  <c r="K89" i="2"/>
  <c r="J89" i="2"/>
  <c r="I89" i="2"/>
  <c r="H89" i="2"/>
  <c r="G89" i="2"/>
  <c r="F89" i="2"/>
  <c r="D89" i="2"/>
  <c r="K22" i="2"/>
  <c r="K24" i="2" s="1"/>
  <c r="J22" i="2"/>
  <c r="J24" i="2" s="1"/>
  <c r="I22" i="2"/>
  <c r="I24" i="2" s="1"/>
  <c r="H22" i="2"/>
  <c r="H24" i="2" s="1"/>
  <c r="G22" i="2"/>
  <c r="F22" i="2"/>
  <c r="D22" i="2"/>
  <c r="M91" i="2" l="1"/>
  <c r="K91" i="2"/>
  <c r="L91" i="2"/>
  <c r="L24" i="2"/>
  <c r="F91" i="2" l="1"/>
  <c r="G8" i="2" s="1"/>
  <c r="G24" i="2" l="1"/>
  <c r="G91" i="2"/>
  <c r="J91" i="2"/>
  <c r="I91" i="2"/>
  <c r="H91" i="2"/>
  <c r="R90" i="6"/>
  <c r="S7" i="6" s="1"/>
  <c r="S90" i="6" l="1"/>
  <c r="S22" i="6"/>
</calcChain>
</file>

<file path=xl/sharedStrings.xml><?xml version="1.0" encoding="utf-8"?>
<sst xmlns="http://schemas.openxmlformats.org/spreadsheetml/2006/main" count="586" uniqueCount="178">
  <si>
    <t>Actual</t>
  </si>
  <si>
    <t>ACTUAL</t>
  </si>
  <si>
    <t>BUDGET</t>
  </si>
  <si>
    <t>YTD</t>
  </si>
  <si>
    <t>BEGINNING FUND BALANCE - JAN 1</t>
  </si>
  <si>
    <t>REVENUES</t>
  </si>
  <si>
    <t>GENERAL TAXES</t>
  </si>
  <si>
    <t>SPECIFIC OWNERSHIP</t>
  </si>
  <si>
    <t xml:space="preserve"> </t>
  </si>
  <si>
    <t>GRANT</t>
  </si>
  <si>
    <t>OTHER INCOME</t>
  </si>
  <si>
    <t>TOTAL  REVENUE</t>
  </si>
  <si>
    <t>TOTAL FUNDS AVAILABLE</t>
  </si>
  <si>
    <t>EXPENDITURES</t>
  </si>
  <si>
    <t>-INSURANCE - WORKERS COMP</t>
  </si>
  <si>
    <t>EQUIPMENT</t>
  </si>
  <si>
    <t>VEHICLES</t>
  </si>
  <si>
    <t>OTHER CAPITAL OUTLAYS</t>
  </si>
  <si>
    <t>TOTAL EXPENDITURES</t>
  </si>
  <si>
    <t>MILL LEVY</t>
  </si>
  <si>
    <t>ESTIMATED GENERAL TAXES</t>
  </si>
  <si>
    <t>CENTRAL ORCHARD MESA FIRE DISTRICT</t>
  </si>
  <si>
    <t>TRANSPORT REVENUE</t>
  </si>
  <si>
    <t>-MESA COUNTY TREASURER</t>
  </si>
  <si>
    <t>-FPPA</t>
  </si>
  <si>
    <t>-FEES - MESA COUNTY TRANSPORTS</t>
  </si>
  <si>
    <t>-ASSOCIATION EXPENSE</t>
  </si>
  <si>
    <t>- VFIS/INSURANCE</t>
  </si>
  <si>
    <t>-911 DISPATCH FEE</t>
  </si>
  <si>
    <t>-TRAINING</t>
  </si>
  <si>
    <t>OPERATIONS</t>
  </si>
  <si>
    <t>-VEHICLE MAINTENANCE</t>
  </si>
  <si>
    <t>-FUEL</t>
  </si>
  <si>
    <t>-REPAIRS</t>
  </si>
  <si>
    <t>EQUIPMENT EXPENSES</t>
  </si>
  <si>
    <t>BUILDING &amp; GROUNDS EXPENSES</t>
  </si>
  <si>
    <t>SPECIAL PROGRAMS</t>
  </si>
  <si>
    <t>MISCELLANEOUS EXPENSE</t>
  </si>
  <si>
    <t>-MAINTENANCE</t>
  </si>
  <si>
    <t>-UTILITIES</t>
  </si>
  <si>
    <t>-RECRUITMENT/PUBLIC RELATIONS</t>
  </si>
  <si>
    <t>MEDICAL EXPENSE</t>
  </si>
  <si>
    <t>-MEDICAL EQUIPMENT PURCHASE</t>
  </si>
  <si>
    <t>-SCBA</t>
  </si>
  <si>
    <t>CAPITAL OUTLAYS (&gt;$5,000)</t>
  </si>
  <si>
    <t>VEHICLE/EQUIPMENT REPLACEMENT ACCOUNT</t>
  </si>
  <si>
    <t>ASSESSED PROPERTY VALUATION - COM</t>
  </si>
  <si>
    <t>-PROFESSIONAL FEES - LEGAL/ACCOUNTING</t>
  </si>
  <si>
    <t>-ADMINISTRATIVE FEE</t>
  </si>
  <si>
    <t>-MEDICAL EQUIPMENT MAINTENANCE</t>
  </si>
  <si>
    <t>ENDING FUND BALANCE - CONTINGENCY</t>
  </si>
  <si>
    <t>103.B</t>
  </si>
  <si>
    <t>PROPERTY TAX INTEREST</t>
  </si>
  <si>
    <t>103.D</t>
  </si>
  <si>
    <t>103.C</t>
  </si>
  <si>
    <t>VET/SENIOR HOMSTEAD</t>
  </si>
  <si>
    <t>-MEDICAL BILLING</t>
  </si>
  <si>
    <t>BUILDING/LAND</t>
  </si>
  <si>
    <t>103.E</t>
  </si>
  <si>
    <t>ABATEMENT</t>
  </si>
  <si>
    <t>BANK INTEREST</t>
  </si>
  <si>
    <t>203A</t>
  </si>
  <si>
    <t>-FPPA EXPENSES</t>
  </si>
  <si>
    <t xml:space="preserve">-OFFICE SUPPLIES </t>
  </si>
  <si>
    <t>-BANK SERVICE CHARGE</t>
  </si>
  <si>
    <t>-IT TECHNOLOGY</t>
  </si>
  <si>
    <t>-CRITICAL ILLNESS</t>
  </si>
  <si>
    <t>-LICENSE AND OTHER FEES</t>
  </si>
  <si>
    <t>-BUILDING EXPENSE</t>
  </si>
  <si>
    <t>-CLIA FEES</t>
  </si>
  <si>
    <t>-FIRE MATERIALS &amp; SUPPLIES</t>
  </si>
  <si>
    <t>-PPE</t>
  </si>
  <si>
    <t>103.F</t>
  </si>
  <si>
    <t>PUBLIC SAFETY SALES TAX</t>
  </si>
  <si>
    <t>-DISPOSABLE MISCELLANEOUS SUPPLIES</t>
  </si>
  <si>
    <t>-DISPOSABLE EQUIPMENT</t>
  </si>
  <si>
    <t xml:space="preserve">  GENERAL OPERATING AND ADMINISTRATIVE</t>
  </si>
  <si>
    <t>201.A</t>
  </si>
  <si>
    <t>-ELECTIONS</t>
  </si>
  <si>
    <t>-REIMBURSEMENT PAY</t>
  </si>
  <si>
    <t>-MEDICAL SUPPLIES</t>
  </si>
  <si>
    <t>Final Budget - December 5, 2019</t>
  </si>
  <si>
    <t>January 01, 2020 Through December 31, 2020</t>
  </si>
  <si>
    <t>-SITE INSPECTION</t>
  </si>
  <si>
    <t>July thru Dec 2020</t>
  </si>
  <si>
    <t>Bond Board</t>
  </si>
  <si>
    <t xml:space="preserve">Vehicle disposal </t>
  </si>
  <si>
    <t>equip disposal</t>
  </si>
  <si>
    <t>Disposition of building?</t>
  </si>
  <si>
    <t>-CITY OF GRAND JUNCTION SERVICES</t>
  </si>
  <si>
    <t>January 01, 2021 Through December 31, 2021</t>
  </si>
  <si>
    <t>-CITY OF GRAND JUNCTION INCENTIVE</t>
  </si>
  <si>
    <t>Cont w/GJ</t>
  </si>
  <si>
    <t>Chngs due to GJ Contract</t>
  </si>
  <si>
    <t>veh/equip disposal</t>
  </si>
  <si>
    <t>-CONTRACT SERVICES</t>
  </si>
  <si>
    <t>Final Budget 2021</t>
  </si>
  <si>
    <t>-VOLUNTEER RESPONSE PROGRAM</t>
  </si>
  <si>
    <t xml:space="preserve">        GENERAL OPERATING AND ADMINISTRATIVE</t>
  </si>
  <si>
    <t>SDA and Chiefs Assoc.</t>
  </si>
  <si>
    <t>2020 was $1000</t>
  </si>
  <si>
    <t>set fee</t>
  </si>
  <si>
    <t>Ambulance License</t>
  </si>
  <si>
    <t>set fee - 2% of Mill levy</t>
  </si>
  <si>
    <t>set fee - $10 per transport</t>
  </si>
  <si>
    <t>Will be more if we hire more people</t>
  </si>
  <si>
    <t>Probably high but will we be doing more traveling with more training?</t>
  </si>
  <si>
    <t>-CHIEF'S PAY</t>
  </si>
  <si>
    <t>Just an idea</t>
  </si>
  <si>
    <t>Purchase PPE</t>
  </si>
  <si>
    <t>Pay on Call - $45/day for radio response and additional pay per call program</t>
  </si>
  <si>
    <t>Defibulator</t>
  </si>
  <si>
    <t>- EQUIPMENT REPAIRS</t>
  </si>
  <si>
    <t>Sort of a set fee</t>
  </si>
  <si>
    <t>Needed???</t>
  </si>
  <si>
    <t>None so far this year</t>
  </si>
  <si>
    <t>AMENDED BUDGET</t>
  </si>
  <si>
    <t>OPERATIONS SUB-TOTAL</t>
  </si>
  <si>
    <t>AUTHORITY</t>
  </si>
  <si>
    <t>YEARLY FUND PAYMENT 75% or more</t>
  </si>
  <si>
    <t>AUTHORITY PAYMENT</t>
  </si>
  <si>
    <t>PROFESSIONAL FEES - LEGAL/ACCOUNTING</t>
  </si>
  <si>
    <t>ELECTIONS</t>
  </si>
  <si>
    <t>MESA COUNTY TREASURER</t>
  </si>
  <si>
    <t>FPPA</t>
  </si>
  <si>
    <t>FPPA EXPENSES</t>
  </si>
  <si>
    <t>FEES - MESA COUNTY TRANSPORTS</t>
  </si>
  <si>
    <t>ASSOCIATION EXPENSE</t>
  </si>
  <si>
    <t>ADMINISTRATIVE FEE</t>
  </si>
  <si>
    <t xml:space="preserve">OFFICE SUPPLIES </t>
  </si>
  <si>
    <t>BANK SERVICE CHARGE</t>
  </si>
  <si>
    <t>IT TECHNOLOGY</t>
  </si>
  <si>
    <t>SITE INSPECTION</t>
  </si>
  <si>
    <t>CONTRACT SERVICES</t>
  </si>
  <si>
    <t>VFIS/INSURANCE</t>
  </si>
  <si>
    <t>INSURANCE - WORKERS COMP</t>
  </si>
  <si>
    <t>911 DISPATCH FEE</t>
  </si>
  <si>
    <t>TRAINING</t>
  </si>
  <si>
    <t>CRITICAL ILLNESS</t>
  </si>
  <si>
    <t>DISPOSABLE MISCELLANEOUS SUPPLIES</t>
  </si>
  <si>
    <t>VEHICLE MAINTENANCE</t>
  </si>
  <si>
    <t>FUEL</t>
  </si>
  <si>
    <t>EQUIPMENT REPAIRS</t>
  </si>
  <si>
    <t>LICENSE AND OTHER FEES</t>
  </si>
  <si>
    <t>MAINTENANCE</t>
  </si>
  <si>
    <t>UTILITIES</t>
  </si>
  <si>
    <t>BUILDING EXPENSE</t>
  </si>
  <si>
    <t>RECRUITMENT/PUBLIC RELATIONS</t>
  </si>
  <si>
    <t>CHIEF'S PAY</t>
  </si>
  <si>
    <t>REIMBURSEMENT PAY</t>
  </si>
  <si>
    <t>PAYROLL PROGRAM EXPENSE</t>
  </si>
  <si>
    <t>PAYROLL EXPENSE</t>
  </si>
  <si>
    <t>MEDICAL SUPPLIES</t>
  </si>
  <si>
    <t>MEDICAL EQUIPMENT PURCHASE</t>
  </si>
  <si>
    <t>MEDICAL EQUIPMENT MAINTENANCE</t>
  </si>
  <si>
    <t>MEDICAL BILLING</t>
  </si>
  <si>
    <t>CLIA FEES</t>
  </si>
  <si>
    <t>TRAINING - MEDICAL</t>
  </si>
  <si>
    <t>AMBULANCE LICENSE FEE</t>
  </si>
  <si>
    <t>LONG DISTANCE TRANSPORT COSTS</t>
  </si>
  <si>
    <t>FIRE MATERIALS &amp; SUPPLIES</t>
  </si>
  <si>
    <t>SCBA</t>
  </si>
  <si>
    <t>PPE</t>
  </si>
  <si>
    <t>DISPOSABLE EQUIPMENT</t>
  </si>
  <si>
    <t xml:space="preserve"> GENERAL OPERATING AND ADMINISTRATIVE</t>
  </si>
  <si>
    <t>BENEFIT PROGRAMS</t>
  </si>
  <si>
    <t>Final Budget 2022</t>
  </si>
  <si>
    <t>January 01, 2022 Through December 31, 2022</t>
  </si>
  <si>
    <t>GRANT EXPENSE</t>
  </si>
  <si>
    <t>BOARD MEMBER INSURANCE</t>
  </si>
  <si>
    <t>WEBSITE/PUBLIC RELATIONS</t>
  </si>
  <si>
    <t>AUTHORITY ADDITIONAL PAYMENT</t>
  </si>
  <si>
    <t xml:space="preserve"> BUDGET</t>
  </si>
  <si>
    <t>103.G</t>
  </si>
  <si>
    <t>PERSONALPROPERTY &lt;50 TAX</t>
  </si>
  <si>
    <t>PRELIMINARY BUDGET</t>
  </si>
  <si>
    <t>Preliminary Budget 2025</t>
  </si>
  <si>
    <t>January 01, 2025 Through December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</si>
</sst>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[$-409]mmm\-yy;@"/>
  </numFmts>
  <fonts count="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44" fontId="0" fillId="0" borderId="0" xfId="2" applyFont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0" xfId="2" applyNumberFormat="1" applyFont="1" applyFill="1" applyAlignment="1">
      <alignment horizontal="center"/>
    </xf>
    <xf numFmtId="0" fontId="0" fillId="0" borderId="0" xfId="0" applyAlignment="1">
      <alignment horizontal="right"/>
    </xf>
    <xf numFmtId="1" fontId="0" fillId="0" borderId="0" xfId="0" applyNumberFormat="1"/>
    <xf numFmtId="1" fontId="2" fillId="0" borderId="0" xfId="2" applyNumberFormat="1" applyFont="1" applyBorder="1" applyAlignment="1">
      <alignment horizontal="center"/>
    </xf>
    <xf numFmtId="1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2" applyNumberFormat="1" applyFont="1" applyFill="1" applyBorder="1" applyAlignment="1">
      <alignment horizontal="center"/>
    </xf>
    <xf numFmtId="1" fontId="2" fillId="0" borderId="0" xfId="0" applyNumberFormat="1" applyFont="1" applyAlignment="1">
      <alignment horizontal="center"/>
    </xf>
    <xf numFmtId="164" fontId="2" fillId="0" borderId="0" xfId="0" applyNumberFormat="1" applyFont="1"/>
    <xf numFmtId="44" fontId="2" fillId="0" borderId="0" xfId="2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2" applyNumberFormat="1" applyFont="1" applyFill="1" applyBorder="1" applyAlignment="1">
      <alignment horizontal="center"/>
    </xf>
    <xf numFmtId="44" fontId="0" fillId="0" borderId="0" xfId="2" applyFont="1" applyBorder="1" applyAlignment="1">
      <alignment horizontal="center"/>
    </xf>
    <xf numFmtId="164" fontId="0" fillId="0" borderId="0" xfId="2" applyNumberFormat="1" applyFont="1" applyFill="1" applyBorder="1" applyAlignment="1">
      <alignment horizontal="center"/>
    </xf>
    <xf numFmtId="0" fontId="2" fillId="0" borderId="0" xfId="0" applyFont="1" applyAlignment="1">
      <alignment horizontal="left" indent="3"/>
    </xf>
    <xf numFmtId="165" fontId="0" fillId="0" borderId="0" xfId="2" applyNumberFormat="1" applyFont="1" applyFill="1" applyBorder="1" applyAlignment="1">
      <alignment horizontal="center"/>
    </xf>
    <xf numFmtId="164" fontId="0" fillId="0" borderId="0" xfId="2" applyNumberFormat="1" applyFont="1" applyFill="1" applyBorder="1" applyAlignment="1">
      <alignment horizontal="right"/>
    </xf>
    <xf numFmtId="164" fontId="0" fillId="0" borderId="0" xfId="2" applyNumberFormat="1" applyFont="1" applyFill="1" applyAlignment="1">
      <alignment horizontal="right"/>
    </xf>
    <xf numFmtId="164" fontId="0" fillId="0" borderId="0" xfId="0" applyNumberFormat="1" applyAlignment="1">
      <alignment horizontal="right"/>
    </xf>
    <xf numFmtId="164" fontId="1" fillId="0" borderId="0" xfId="0" applyNumberFormat="1" applyFont="1"/>
    <xf numFmtId="0" fontId="0" fillId="0" borderId="0" xfId="0" applyAlignment="1">
      <alignment horizontal="left" indent="3"/>
    </xf>
    <xf numFmtId="165" fontId="0" fillId="0" borderId="0" xfId="2" applyNumberFormat="1" applyFont="1" applyBorder="1" applyAlignment="1">
      <alignment horizontal="center"/>
    </xf>
    <xf numFmtId="165" fontId="0" fillId="0" borderId="0" xfId="2" applyNumberFormat="1" applyFont="1" applyFill="1" applyBorder="1" applyAlignment="1">
      <alignment horizontal="right"/>
    </xf>
    <xf numFmtId="3" fontId="0" fillId="0" borderId="0" xfId="2" applyNumberFormat="1" applyFont="1" applyFill="1" applyBorder="1" applyAlignment="1">
      <alignment horizontal="right"/>
    </xf>
    <xf numFmtId="0" fontId="1" fillId="0" borderId="0" xfId="0" applyFont="1"/>
    <xf numFmtId="165" fontId="0" fillId="0" borderId="0" xfId="2" applyNumberFormat="1" applyFont="1" applyBorder="1" applyAlignment="1">
      <alignment horizontal="right"/>
    </xf>
    <xf numFmtId="164" fontId="0" fillId="0" borderId="0" xfId="2" applyNumberFormat="1" applyFont="1" applyFill="1" applyAlignment="1"/>
    <xf numFmtId="0" fontId="0" fillId="0" borderId="1" xfId="0" applyBorder="1" applyAlignment="1">
      <alignment horizontal="left" indent="3"/>
    </xf>
    <xf numFmtId="0" fontId="0" fillId="0" borderId="1" xfId="0" applyBorder="1"/>
    <xf numFmtId="165" fontId="0" fillId="0" borderId="1" xfId="2" applyNumberFormat="1" applyFont="1" applyBorder="1" applyAlignment="1">
      <alignment horizontal="right"/>
    </xf>
    <xf numFmtId="164" fontId="0" fillId="0" borderId="1" xfId="2" applyNumberFormat="1" applyFon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1" fillId="0" borderId="1" xfId="0" applyNumberFormat="1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 indent="7"/>
    </xf>
    <xf numFmtId="42" fontId="0" fillId="0" borderId="0" xfId="2" applyNumberFormat="1" applyFont="1" applyFill="1" applyAlignment="1">
      <alignment horizontal="right"/>
    </xf>
    <xf numFmtId="0" fontId="2" fillId="0" borderId="0" xfId="0" quotePrefix="1" applyFont="1" applyAlignment="1">
      <alignment horizontal="left"/>
    </xf>
    <xf numFmtId="0" fontId="0" fillId="0" borderId="0" xfId="0" quotePrefix="1" applyAlignment="1">
      <alignment horizontal="left" indent="3"/>
    </xf>
    <xf numFmtId="0" fontId="2" fillId="0" borderId="0" xfId="0" quotePrefix="1" applyFont="1" applyAlignment="1">
      <alignment horizontal="left" indent="3"/>
    </xf>
    <xf numFmtId="164" fontId="1" fillId="0" borderId="0" xfId="2" applyNumberFormat="1" applyFont="1" applyFill="1" applyBorder="1" applyAlignment="1">
      <alignment horizontal="right"/>
    </xf>
    <xf numFmtId="0" fontId="0" fillId="0" borderId="0" xfId="0" applyAlignment="1">
      <alignment horizontal="left" indent="5"/>
    </xf>
    <xf numFmtId="165" fontId="0" fillId="1" borderId="0" xfId="2" applyNumberFormat="1" applyFont="1" applyFill="1" applyBorder="1" applyAlignment="1">
      <alignment horizontal="right"/>
    </xf>
    <xf numFmtId="0" fontId="0" fillId="1" borderId="0" xfId="0" applyFill="1"/>
    <xf numFmtId="164" fontId="0" fillId="1" borderId="0" xfId="2" applyNumberFormat="1" applyFont="1" applyFill="1" applyBorder="1" applyAlignment="1">
      <alignment horizontal="right"/>
    </xf>
    <xf numFmtId="164" fontId="0" fillId="1" borderId="0" xfId="2" applyNumberFormat="1" applyFont="1" applyFill="1" applyBorder="1" applyAlignment="1">
      <alignment horizontal="center"/>
    </xf>
    <xf numFmtId="164" fontId="0" fillId="0" borderId="0" xfId="2" applyNumberFormat="1" applyFont="1" applyFill="1" applyBorder="1" applyAlignment="1"/>
    <xf numFmtId="164" fontId="0" fillId="1" borderId="0" xfId="2" applyNumberFormat="1" applyFont="1" applyFill="1" applyBorder="1" applyAlignment="1"/>
    <xf numFmtId="0" fontId="0" fillId="0" borderId="0" xfId="0" applyAlignment="1">
      <alignment horizontal="left" indent="4"/>
    </xf>
    <xf numFmtId="165" fontId="2" fillId="0" borderId="0" xfId="2" applyNumberFormat="1" applyFont="1" applyFill="1" applyBorder="1" applyAlignment="1">
      <alignment horizontal="right"/>
    </xf>
    <xf numFmtId="0" fontId="0" fillId="0" borderId="0" xfId="2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2" applyNumberFormat="1" applyFont="1" applyFill="1" applyBorder="1" applyAlignment="1">
      <alignment horizontal="center"/>
    </xf>
    <xf numFmtId="0" fontId="1" fillId="0" borderId="0" xfId="2" applyNumberFormat="1" applyFont="1" applyFill="1" applyBorder="1" applyAlignment="1">
      <alignment horizontal="center"/>
    </xf>
    <xf numFmtId="42" fontId="0" fillId="0" borderId="0" xfId="2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44" fontId="0" fillId="0" borderId="0" xfId="2" applyFont="1" applyFill="1" applyBorder="1" applyAlignment="1">
      <alignment horizontal="center"/>
    </xf>
    <xf numFmtId="164" fontId="0" fillId="0" borderId="0" xfId="2" applyNumberFormat="1" applyFont="1" applyFill="1" applyBorder="1"/>
    <xf numFmtId="165" fontId="0" fillId="0" borderId="0" xfId="0" applyNumberFormat="1" applyAlignment="1">
      <alignment horizontal="right"/>
    </xf>
    <xf numFmtId="3" fontId="0" fillId="0" borderId="0" xfId="0" applyNumberFormat="1"/>
    <xf numFmtId="164" fontId="0" fillId="0" borderId="1" xfId="0" applyNumberFormat="1" applyBorder="1"/>
    <xf numFmtId="164" fontId="2" fillId="0" borderId="0" xfId="2" applyNumberFormat="1" applyFont="1" applyFill="1" applyBorder="1" applyAlignment="1">
      <alignment horizontal="right"/>
    </xf>
    <xf numFmtId="0" fontId="0" fillId="0" borderId="0" xfId="0" quotePrefix="1" applyAlignment="1">
      <alignment horizontal="left" indent="5"/>
    </xf>
    <xf numFmtId="0" fontId="0" fillId="0" borderId="2" xfId="0" applyBorder="1"/>
    <xf numFmtId="0" fontId="0" fillId="0" borderId="2" xfId="0" applyBorder="1" applyAlignment="1">
      <alignment horizontal="left" indent="3"/>
    </xf>
    <xf numFmtId="165" fontId="0" fillId="0" borderId="2" xfId="2" applyNumberFormat="1" applyFont="1" applyFill="1" applyBorder="1" applyAlignment="1">
      <alignment horizontal="right"/>
    </xf>
    <xf numFmtId="164" fontId="0" fillId="0" borderId="2" xfId="2" applyNumberFormat="1" applyFont="1" applyFill="1" applyBorder="1" applyAlignment="1"/>
    <xf numFmtId="164" fontId="0" fillId="0" borderId="2" xfId="2" applyNumberFormat="1" applyFont="1" applyFill="1" applyBorder="1" applyAlignment="1">
      <alignment horizontal="right"/>
    </xf>
    <xf numFmtId="164" fontId="1" fillId="0" borderId="2" xfId="0" applyNumberFormat="1" applyFont="1" applyBorder="1"/>
    <xf numFmtId="164" fontId="0" fillId="0" borderId="2" xfId="0" applyNumberFormat="1" applyBorder="1"/>
    <xf numFmtId="164" fontId="0" fillId="0" borderId="3" xfId="0" applyNumberFormat="1" applyBorder="1"/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horizontal="center" wrapText="1"/>
    </xf>
    <xf numFmtId="1" fontId="2" fillId="0" borderId="0" xfId="0" applyNumberFormat="1" applyFont="1" applyAlignment="1">
      <alignment horizontal="center" wrapText="1"/>
    </xf>
    <xf numFmtId="164" fontId="0" fillId="0" borderId="5" xfId="0" applyNumberFormat="1" applyBorder="1"/>
    <xf numFmtId="165" fontId="0" fillId="0" borderId="1" xfId="2" applyNumberFormat="1" applyFont="1" applyFill="1" applyBorder="1" applyAlignment="1">
      <alignment horizontal="right"/>
    </xf>
    <xf numFmtId="164" fontId="0" fillId="0" borderId="1" xfId="2" applyNumberFormat="1" applyFont="1" applyFill="1" applyBorder="1" applyAlignment="1"/>
    <xf numFmtId="44" fontId="0" fillId="0" borderId="0" xfId="2" applyFont="1"/>
    <xf numFmtId="0" fontId="2" fillId="0" borderId="0" xfId="0" applyFont="1"/>
    <xf numFmtId="0" fontId="0" fillId="0" borderId="0" xfId="0" applyAlignment="1">
      <alignment horizontal="left" indent="3"/>
    </xf>
    <xf numFmtId="1" fontId="0" fillId="0" borderId="0" xfId="0" applyNumberFormat="1"/>
    <xf numFmtId="0" fontId="0" fillId="0" borderId="0" xfId="0"/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 indent="3"/>
    </xf>
    <xf numFmtId="0" fontId="2" fillId="0" borderId="4" xfId="0" applyFont="1" applyBorder="1" applyAlignment="1">
      <alignment horizontal="left"/>
    </xf>
    <xf numFmtId="0" fontId="0" fillId="0" borderId="0" xfId="0" applyAlignment="1">
      <alignment horizontal="left" indent="7"/>
    </xf>
    <xf numFmtId="0" fontId="0" fillId="0" borderId="0" xfId="0" quotePrefix="1" applyAlignment="1">
      <alignment horizontal="left" indent="3"/>
    </xf>
    <xf numFmtId="0" fontId="2" fillId="0" borderId="0" xfId="0" quotePrefix="1" applyFont="1" applyAlignment="1">
      <alignment horizontal="left" indent="1"/>
    </xf>
    <xf numFmtId="0" fontId="2" fillId="0" borderId="0" xfId="0" quotePrefix="1" applyFont="1" applyAlignment="1">
      <alignment horizontal="left" indent="2"/>
    </xf>
    <xf numFmtId="0" fontId="2" fillId="0" borderId="0" xfId="0" applyFont="1" applyAlignment="1">
      <alignment horizontal="left" indent="2"/>
    </xf>
    <xf numFmtId="0" fontId="0" fillId="0" borderId="2" xfId="0" quotePrefix="1" applyBorder="1" applyAlignment="1">
      <alignment horizontal="left" indent="3"/>
    </xf>
    <xf numFmtId="0" fontId="2" fillId="0" borderId="5" xfId="0" applyFont="1" applyBorder="1"/>
    <xf numFmtId="0" fontId="0" fillId="0" borderId="0" xfId="0" applyAlignment="1">
      <alignment horizontal="left" indent="2"/>
    </xf>
    <xf numFmtId="0" fontId="0" fillId="0" borderId="0" xfId="0" applyAlignment="1">
      <alignment horizontal="left" indent="4"/>
    </xf>
    <xf numFmtId="0" fontId="0" fillId="0" borderId="1" xfId="0" quotePrefix="1" applyBorder="1" applyAlignment="1">
      <alignment horizontal="left" indent="3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DA23F-1C8B-40FB-A377-4F222F5BAE0B}">
  <sheetPr>
    <pageSetUpPr fitToPage="1"/>
  </sheetPr>
  <dimension ref="A1:R94"/>
  <sheetViews>
    <sheetView topLeftCell="A19" workbookViewId="0">
      <selection activeCell="S31" sqref="S30:AD31"/>
    </sheetView>
  </sheetViews>
  <sheetFormatPr defaultRowHeight="12.75" x14ac:dyDescent="0.2"/>
  <cols>
    <col min="1" max="1" width="8.140625" customWidth="1"/>
    <col min="3" max="3" width="40.7109375" customWidth="1"/>
    <col min="4" max="4" width="13.85546875" hidden="1" customWidth="1"/>
    <col min="5" max="5" width="15" hidden="1" customWidth="1"/>
    <col min="6" max="6" width="0.140625" hidden="1" customWidth="1"/>
    <col min="7" max="14" width="9.140625" hidden="1" customWidth="1"/>
    <col min="15" max="17" width="11.140625" bestFit="1" customWidth="1"/>
    <col min="18" max="18" width="57" customWidth="1"/>
  </cols>
  <sheetData>
    <row r="1" spans="1:17" x14ac:dyDescent="0.2">
      <c r="B1" s="1" t="s">
        <v>21</v>
      </c>
      <c r="D1" s="2"/>
      <c r="F1" s="3"/>
      <c r="G1" s="4"/>
      <c r="H1" s="5"/>
      <c r="J1" s="6"/>
      <c r="O1" s="3"/>
    </row>
    <row r="2" spans="1:17" x14ac:dyDescent="0.2">
      <c r="B2" s="1" t="s">
        <v>96</v>
      </c>
      <c r="D2" s="2"/>
      <c r="F2" s="3"/>
      <c r="G2" s="4"/>
      <c r="H2" s="5"/>
      <c r="J2" s="6"/>
      <c r="O2" s="3"/>
    </row>
    <row r="3" spans="1:17" x14ac:dyDescent="0.2">
      <c r="B3" s="1" t="s">
        <v>90</v>
      </c>
      <c r="D3" s="2"/>
      <c r="F3" s="3"/>
      <c r="G3" s="4"/>
      <c r="H3" s="5"/>
      <c r="J3" s="6"/>
      <c r="O3" s="3"/>
    </row>
    <row r="4" spans="1:17" x14ac:dyDescent="0.2">
      <c r="A4" s="7"/>
      <c r="B4" s="7"/>
      <c r="C4" s="7"/>
      <c r="D4" s="8">
        <v>2007</v>
      </c>
      <c r="E4" s="9"/>
      <c r="F4" s="10" t="s">
        <v>0</v>
      </c>
      <c r="G4" s="10" t="s">
        <v>0</v>
      </c>
      <c r="H4" s="11" t="s">
        <v>1</v>
      </c>
      <c r="I4" s="12"/>
      <c r="J4" s="12" t="s">
        <v>1</v>
      </c>
      <c r="K4" s="12" t="s">
        <v>1</v>
      </c>
      <c r="L4" s="12" t="s">
        <v>1</v>
      </c>
      <c r="M4" s="12" t="s">
        <v>0</v>
      </c>
      <c r="N4" s="12" t="s">
        <v>1</v>
      </c>
      <c r="O4" s="10" t="s">
        <v>1</v>
      </c>
      <c r="P4" s="12" t="s">
        <v>2</v>
      </c>
      <c r="Q4" s="12" t="s">
        <v>2</v>
      </c>
    </row>
    <row r="5" spans="1:17" x14ac:dyDescent="0.2">
      <c r="D5" s="14" t="s">
        <v>3</v>
      </c>
      <c r="E5" s="1"/>
      <c r="F5" s="15">
        <v>2007</v>
      </c>
      <c r="G5" s="15">
        <v>2008</v>
      </c>
      <c r="H5" s="16">
        <v>2009</v>
      </c>
      <c r="I5" s="17">
        <v>2013</v>
      </c>
      <c r="J5" s="17">
        <v>2014</v>
      </c>
      <c r="K5" s="17">
        <v>2015</v>
      </c>
      <c r="L5" s="17">
        <v>2016</v>
      </c>
      <c r="M5" s="17">
        <v>2017</v>
      </c>
      <c r="N5" s="15">
        <v>2018</v>
      </c>
      <c r="O5" s="15">
        <v>2019</v>
      </c>
      <c r="P5" s="15">
        <v>2020</v>
      </c>
      <c r="Q5" s="15">
        <v>2021</v>
      </c>
    </row>
    <row r="6" spans="1:17" x14ac:dyDescent="0.2">
      <c r="D6" s="18"/>
      <c r="F6" s="3"/>
      <c r="G6" s="4"/>
      <c r="H6" s="19"/>
      <c r="J6" s="6"/>
      <c r="O6" s="10" t="s">
        <v>8</v>
      </c>
    </row>
    <row r="7" spans="1:17" x14ac:dyDescent="0.2">
      <c r="D7" s="18"/>
      <c r="F7" s="3"/>
      <c r="G7" s="4"/>
      <c r="H7" s="19"/>
      <c r="J7" s="6"/>
      <c r="O7" s="3"/>
    </row>
    <row r="8" spans="1:17" x14ac:dyDescent="0.2">
      <c r="B8" s="20" t="s">
        <v>4</v>
      </c>
      <c r="D8" s="21"/>
      <c r="F8" s="22">
        <v>37289</v>
      </c>
      <c r="G8" s="23">
        <f>+F94</f>
        <v>106072.14</v>
      </c>
      <c r="H8" s="22">
        <v>93925.34</v>
      </c>
      <c r="I8" s="3">
        <v>141614</v>
      </c>
      <c r="J8" s="24">
        <v>159135</v>
      </c>
      <c r="K8" s="25">
        <v>300090.96999999997</v>
      </c>
      <c r="L8" s="3">
        <v>254737.26</v>
      </c>
      <c r="M8" s="3">
        <v>292372.78999999998</v>
      </c>
      <c r="N8" s="3">
        <v>253265</v>
      </c>
      <c r="O8" s="3">
        <v>272217</v>
      </c>
      <c r="P8" s="3">
        <f>O94</f>
        <v>348548.64</v>
      </c>
      <c r="Q8" s="3">
        <f>P94</f>
        <v>399329.64</v>
      </c>
    </row>
    <row r="9" spans="1:17" x14ac:dyDescent="0.2">
      <c r="B9" s="26"/>
      <c r="D9" s="27"/>
      <c r="F9" s="24"/>
      <c r="G9" s="23"/>
      <c r="H9" s="22"/>
      <c r="J9" s="6"/>
      <c r="K9" s="3"/>
      <c r="L9" s="64"/>
      <c r="O9" s="3"/>
    </row>
    <row r="10" spans="1:17" x14ac:dyDescent="0.2">
      <c r="B10" s="26"/>
      <c r="D10" s="27"/>
      <c r="F10" s="24"/>
      <c r="G10" s="23"/>
      <c r="H10" s="22"/>
      <c r="J10" s="6"/>
      <c r="K10" s="3"/>
      <c r="L10" s="64"/>
      <c r="O10" s="3"/>
    </row>
    <row r="11" spans="1:17" x14ac:dyDescent="0.2">
      <c r="B11" s="1" t="s">
        <v>5</v>
      </c>
      <c r="D11" s="27"/>
      <c r="F11" s="24"/>
      <c r="G11" s="23"/>
      <c r="H11" s="22"/>
      <c r="J11" s="6"/>
      <c r="K11" s="3"/>
      <c r="L11" s="64"/>
      <c r="O11" s="3"/>
    </row>
    <row r="12" spans="1:17" x14ac:dyDescent="0.2">
      <c r="A12">
        <v>101</v>
      </c>
      <c r="B12" s="26" t="s">
        <v>60</v>
      </c>
      <c r="D12" s="27"/>
      <c r="F12" s="24"/>
      <c r="G12" s="23"/>
      <c r="H12" s="22"/>
      <c r="J12" s="6"/>
      <c r="K12" s="3"/>
      <c r="L12" s="64"/>
      <c r="M12">
        <v>58</v>
      </c>
      <c r="N12">
        <v>92</v>
      </c>
      <c r="O12" s="3">
        <v>2333</v>
      </c>
      <c r="P12" s="3">
        <v>3600</v>
      </c>
      <c r="Q12" s="3">
        <v>150</v>
      </c>
    </row>
    <row r="13" spans="1:17" x14ac:dyDescent="0.2">
      <c r="A13">
        <v>103</v>
      </c>
      <c r="B13" s="26" t="s">
        <v>6</v>
      </c>
      <c r="D13" s="28">
        <v>54921</v>
      </c>
      <c r="F13" s="22">
        <v>58417</v>
      </c>
      <c r="G13" s="23">
        <v>87919</v>
      </c>
      <c r="H13" s="22">
        <v>90960.47</v>
      </c>
      <c r="I13" s="29">
        <v>104103</v>
      </c>
      <c r="J13" s="22">
        <v>89866</v>
      </c>
      <c r="K13" s="3">
        <v>60414.47</v>
      </c>
      <c r="L13" s="3">
        <v>57909.31</v>
      </c>
      <c r="M13" s="3">
        <v>58995</v>
      </c>
      <c r="N13" s="3">
        <v>56662</v>
      </c>
      <c r="O13" s="3">
        <v>143216.71</v>
      </c>
      <c r="P13" s="3">
        <v>172294</v>
      </c>
      <c r="Q13" s="3">
        <v>177399</v>
      </c>
    </row>
    <row r="14" spans="1:17" x14ac:dyDescent="0.2">
      <c r="A14" s="6" t="s">
        <v>51</v>
      </c>
      <c r="B14" s="26" t="s">
        <v>52</v>
      </c>
      <c r="D14" s="28"/>
      <c r="F14" s="22"/>
      <c r="G14" s="23"/>
      <c r="H14" s="22"/>
      <c r="I14" s="29"/>
      <c r="J14" s="22"/>
      <c r="K14" s="3"/>
      <c r="L14" s="3">
        <v>80.099999999999994</v>
      </c>
      <c r="M14" s="3">
        <v>440</v>
      </c>
      <c r="N14" s="3">
        <v>82</v>
      </c>
      <c r="O14" s="3">
        <v>235.36</v>
      </c>
      <c r="P14" s="3">
        <v>100</v>
      </c>
      <c r="Q14" s="3">
        <v>250</v>
      </c>
    </row>
    <row r="15" spans="1:17" x14ac:dyDescent="0.2">
      <c r="A15" s="6" t="s">
        <v>54</v>
      </c>
      <c r="B15" s="26" t="s">
        <v>7</v>
      </c>
      <c r="D15" s="28"/>
      <c r="F15" s="22"/>
      <c r="G15" s="23"/>
      <c r="H15" s="22"/>
      <c r="I15" s="29"/>
      <c r="J15" s="22"/>
      <c r="K15" s="3"/>
      <c r="L15" s="3">
        <v>8510.81</v>
      </c>
      <c r="M15" s="3">
        <v>9607</v>
      </c>
      <c r="N15" s="3">
        <v>8975</v>
      </c>
      <c r="O15" s="3">
        <v>20956.740000000002</v>
      </c>
      <c r="P15" s="3">
        <v>15000</v>
      </c>
      <c r="Q15" s="3">
        <v>20000</v>
      </c>
    </row>
    <row r="16" spans="1:17" x14ac:dyDescent="0.2">
      <c r="A16" s="6" t="s">
        <v>53</v>
      </c>
      <c r="B16" s="26" t="s">
        <v>55</v>
      </c>
      <c r="D16" s="28"/>
      <c r="F16" s="22"/>
      <c r="G16" s="23"/>
      <c r="H16" s="22"/>
      <c r="I16" s="29"/>
      <c r="J16" s="22"/>
      <c r="K16" s="3"/>
      <c r="L16" s="3">
        <v>3897.7</v>
      </c>
      <c r="M16" s="3">
        <v>4235</v>
      </c>
      <c r="N16" s="3">
        <v>3970</v>
      </c>
      <c r="O16" s="3">
        <v>10782.18</v>
      </c>
      <c r="P16" s="3">
        <v>13785</v>
      </c>
      <c r="Q16" s="3">
        <v>12000</v>
      </c>
    </row>
    <row r="17" spans="1:18" x14ac:dyDescent="0.2">
      <c r="A17" s="6" t="s">
        <v>58</v>
      </c>
      <c r="B17" s="26" t="s">
        <v>59</v>
      </c>
      <c r="D17" s="28"/>
      <c r="F17" s="22"/>
      <c r="G17" s="23"/>
      <c r="H17" s="22"/>
      <c r="I17" s="29"/>
      <c r="J17" s="22"/>
      <c r="K17" s="3"/>
      <c r="L17" s="3"/>
      <c r="M17" s="3">
        <v>-115</v>
      </c>
      <c r="N17" s="3"/>
      <c r="O17" s="3">
        <v>-104.02</v>
      </c>
      <c r="P17" s="3">
        <v>-50</v>
      </c>
      <c r="Q17" s="3">
        <v>0</v>
      </c>
    </row>
    <row r="18" spans="1:18" x14ac:dyDescent="0.2">
      <c r="A18" s="6" t="s">
        <v>72</v>
      </c>
      <c r="B18" s="26" t="s">
        <v>73</v>
      </c>
      <c r="D18" s="28"/>
      <c r="F18" s="22"/>
      <c r="G18" s="23"/>
      <c r="H18" s="22"/>
      <c r="I18" s="29"/>
      <c r="J18" s="22"/>
      <c r="K18" s="3"/>
      <c r="L18" s="3"/>
      <c r="M18" s="3"/>
      <c r="N18" s="3">
        <v>3725</v>
      </c>
      <c r="O18" s="3">
        <v>5336.59</v>
      </c>
      <c r="P18" s="3">
        <v>3800</v>
      </c>
      <c r="Q18" s="3">
        <v>5000</v>
      </c>
    </row>
    <row r="19" spans="1:18" x14ac:dyDescent="0.2">
      <c r="A19">
        <v>104</v>
      </c>
      <c r="B19" s="26" t="s">
        <v>9</v>
      </c>
      <c r="D19" s="31">
        <v>29745</v>
      </c>
      <c r="F19" s="22">
        <v>83029</v>
      </c>
      <c r="G19" s="23">
        <v>192271</v>
      </c>
      <c r="H19" s="22">
        <v>5623</v>
      </c>
      <c r="I19" s="32">
        <v>40986</v>
      </c>
      <c r="J19" s="23">
        <v>5347</v>
      </c>
      <c r="K19" s="25">
        <v>0</v>
      </c>
      <c r="L19" s="3">
        <v>23818</v>
      </c>
      <c r="M19" s="64">
        <v>0</v>
      </c>
      <c r="N19" s="3">
        <v>1500</v>
      </c>
      <c r="O19" s="3">
        <v>9180</v>
      </c>
      <c r="P19" s="3">
        <v>10000</v>
      </c>
      <c r="Q19" s="3">
        <v>0</v>
      </c>
    </row>
    <row r="20" spans="1:18" x14ac:dyDescent="0.2">
      <c r="A20">
        <v>106</v>
      </c>
      <c r="B20" s="26" t="s">
        <v>10</v>
      </c>
      <c r="D20" s="31"/>
      <c r="F20" s="22"/>
      <c r="G20" s="23"/>
      <c r="H20" s="22"/>
      <c r="I20" s="32"/>
      <c r="J20" s="23"/>
      <c r="K20" s="25">
        <v>87.3</v>
      </c>
      <c r="L20" s="3">
        <v>624.09</v>
      </c>
      <c r="M20" s="64">
        <v>503</v>
      </c>
      <c r="N20" s="3">
        <v>1086</v>
      </c>
      <c r="O20" s="3">
        <v>18788.11</v>
      </c>
      <c r="P20" s="3">
        <v>1000</v>
      </c>
      <c r="Q20" s="3">
        <v>0</v>
      </c>
    </row>
    <row r="21" spans="1:18" ht="13.5" thickBot="1" x14ac:dyDescent="0.25">
      <c r="A21">
        <v>105</v>
      </c>
      <c r="B21" s="33" t="s">
        <v>22</v>
      </c>
      <c r="C21" s="34"/>
      <c r="D21" s="35">
        <v>10178.040000000001</v>
      </c>
      <c r="E21" s="34"/>
      <c r="F21" s="36">
        <v>17828</v>
      </c>
      <c r="G21" s="36">
        <v>384</v>
      </c>
      <c r="H21" s="36">
        <v>7923.34</v>
      </c>
      <c r="I21" s="36">
        <v>7313</v>
      </c>
      <c r="J21" s="37">
        <v>3343</v>
      </c>
      <c r="K21" s="38"/>
      <c r="L21" s="65">
        <v>300</v>
      </c>
      <c r="M21" s="37">
        <v>14571</v>
      </c>
      <c r="N21" s="65">
        <v>29356</v>
      </c>
      <c r="O21" s="65">
        <v>31888.93</v>
      </c>
      <c r="P21" s="65">
        <v>20000</v>
      </c>
      <c r="Q21" s="65">
        <v>17000</v>
      </c>
    </row>
    <row r="22" spans="1:18" x14ac:dyDescent="0.2">
      <c r="A22" s="30" t="s">
        <v>8</v>
      </c>
      <c r="B22" s="39" t="s">
        <v>11</v>
      </c>
      <c r="D22" s="31">
        <f>SUM(D13:D21)</f>
        <v>94844.040000000008</v>
      </c>
      <c r="F22" s="22">
        <f t="shared" ref="F22:L22" si="0">SUM(F13:F21)</f>
        <v>159274</v>
      </c>
      <c r="G22" s="22">
        <f t="shared" si="0"/>
        <v>280574</v>
      </c>
      <c r="H22" s="22">
        <f t="shared" si="0"/>
        <v>104506.81</v>
      </c>
      <c r="I22" s="22">
        <f t="shared" si="0"/>
        <v>152402</v>
      </c>
      <c r="J22" s="24">
        <f t="shared" si="0"/>
        <v>98556</v>
      </c>
      <c r="K22" s="25">
        <f t="shared" si="0"/>
        <v>60501.770000000004</v>
      </c>
      <c r="L22" s="3">
        <f t="shared" si="0"/>
        <v>95140.01</v>
      </c>
      <c r="M22" s="3">
        <f>SUM(M12:M21)</f>
        <v>88294</v>
      </c>
      <c r="N22" s="76">
        <f>SUM(N12:N21)</f>
        <v>105448</v>
      </c>
      <c r="O22" s="3">
        <f>SUM(O12:O21)</f>
        <v>242613.59999999998</v>
      </c>
      <c r="P22" s="3">
        <f>SUM(P12:P21)</f>
        <v>239529</v>
      </c>
      <c r="Q22" s="3">
        <f>SUM(Q12:Q21)</f>
        <v>231799</v>
      </c>
    </row>
    <row r="23" spans="1:18" x14ac:dyDescent="0.2">
      <c r="B23" s="40"/>
      <c r="D23" s="31"/>
      <c r="F23" s="24"/>
      <c r="G23" s="23"/>
      <c r="H23" s="22"/>
      <c r="I23" s="41"/>
      <c r="J23" s="24"/>
      <c r="K23" s="25"/>
      <c r="L23" s="3"/>
      <c r="O23" s="3"/>
      <c r="P23" s="3"/>
      <c r="Q23" s="3"/>
    </row>
    <row r="24" spans="1:18" x14ac:dyDescent="0.2">
      <c r="B24" s="1" t="s">
        <v>12</v>
      </c>
      <c r="D24" s="31"/>
      <c r="F24" s="24"/>
      <c r="G24" s="23">
        <f>SUM(G22+G8)</f>
        <v>386646.14</v>
      </c>
      <c r="H24" s="23">
        <f>SUM(H22+H8)</f>
        <v>198432.15</v>
      </c>
      <c r="I24" s="23">
        <f>SUM(I8+I22)</f>
        <v>294016</v>
      </c>
      <c r="J24" s="24">
        <f t="shared" ref="J24:Q24" si="1">SUM(J22+J8)</f>
        <v>257691</v>
      </c>
      <c r="K24" s="25">
        <f t="shared" si="1"/>
        <v>360592.74</v>
      </c>
      <c r="L24" s="3">
        <f t="shared" si="1"/>
        <v>349877.27</v>
      </c>
      <c r="M24" s="3">
        <f t="shared" si="1"/>
        <v>380666.79</v>
      </c>
      <c r="N24" s="76">
        <f t="shared" si="1"/>
        <v>358713</v>
      </c>
      <c r="O24" s="3">
        <f t="shared" si="1"/>
        <v>514830.6</v>
      </c>
      <c r="P24" s="3">
        <f t="shared" si="1"/>
        <v>588077.64</v>
      </c>
      <c r="Q24" s="3">
        <f t="shared" si="1"/>
        <v>631128.64</v>
      </c>
    </row>
    <row r="25" spans="1:18" x14ac:dyDescent="0.2">
      <c r="D25" s="31"/>
      <c r="F25" s="24"/>
      <c r="G25" s="23"/>
      <c r="H25" s="22"/>
      <c r="I25" s="41"/>
      <c r="J25" s="6"/>
      <c r="K25" s="25"/>
      <c r="O25" s="3"/>
    </row>
    <row r="26" spans="1:18" x14ac:dyDescent="0.2">
      <c r="B26" s="39" t="s">
        <v>13</v>
      </c>
      <c r="D26" s="31"/>
      <c r="F26" s="24"/>
      <c r="G26" s="23"/>
      <c r="H26" s="22"/>
      <c r="I26" s="41"/>
      <c r="J26" s="6"/>
      <c r="K26" s="25"/>
      <c r="O26" s="3"/>
    </row>
    <row r="27" spans="1:18" x14ac:dyDescent="0.2">
      <c r="B27" s="39"/>
      <c r="D27" s="31"/>
      <c r="F27" s="24"/>
      <c r="G27" s="23"/>
      <c r="H27" s="22"/>
      <c r="I27" s="41"/>
      <c r="J27" s="6"/>
      <c r="K27" s="25"/>
      <c r="O27" s="3"/>
    </row>
    <row r="28" spans="1:18" x14ac:dyDescent="0.2">
      <c r="B28" s="42" t="s">
        <v>98</v>
      </c>
      <c r="D28" s="31"/>
      <c r="F28" s="24"/>
      <c r="G28" s="23"/>
      <c r="H28" s="22"/>
      <c r="I28" s="41"/>
      <c r="J28" s="6"/>
      <c r="K28" s="25"/>
      <c r="O28" s="3"/>
    </row>
    <row r="29" spans="1:18" x14ac:dyDescent="0.2">
      <c r="A29">
        <v>201</v>
      </c>
      <c r="B29" s="43" t="s">
        <v>47</v>
      </c>
      <c r="D29" s="2"/>
      <c r="F29" s="3"/>
      <c r="G29" s="4"/>
      <c r="H29" s="5"/>
      <c r="I29">
        <v>4664</v>
      </c>
      <c r="J29" s="24">
        <v>3339</v>
      </c>
      <c r="K29" s="25">
        <v>2791</v>
      </c>
      <c r="L29" s="3">
        <v>3368</v>
      </c>
      <c r="M29" s="3">
        <v>556</v>
      </c>
      <c r="N29" s="3">
        <v>866</v>
      </c>
      <c r="O29" s="3">
        <v>1300.5899999999999</v>
      </c>
      <c r="P29" s="3">
        <v>2000</v>
      </c>
      <c r="Q29" s="3">
        <v>2000</v>
      </c>
    </row>
    <row r="30" spans="1:18" x14ac:dyDescent="0.2">
      <c r="A30" s="6" t="s">
        <v>77</v>
      </c>
      <c r="B30" s="43" t="s">
        <v>78</v>
      </c>
      <c r="D30" s="2"/>
      <c r="F30" s="3"/>
      <c r="G30" s="4"/>
      <c r="H30" s="5"/>
      <c r="J30" s="24"/>
      <c r="K30" s="25"/>
      <c r="L30" s="3"/>
      <c r="M30" s="3"/>
      <c r="N30" s="3">
        <v>14640</v>
      </c>
      <c r="O30" s="3">
        <v>0</v>
      </c>
      <c r="P30" s="3">
        <v>1000</v>
      </c>
      <c r="Q30" s="3">
        <v>0</v>
      </c>
    </row>
    <row r="31" spans="1:18" x14ac:dyDescent="0.2">
      <c r="A31">
        <v>202</v>
      </c>
      <c r="B31" s="43" t="s">
        <v>23</v>
      </c>
      <c r="D31" s="2"/>
      <c r="F31" s="3"/>
      <c r="G31" s="4"/>
      <c r="H31" s="5"/>
      <c r="J31" s="24"/>
      <c r="K31" s="25">
        <v>1738</v>
      </c>
      <c r="L31" s="3">
        <v>1334.89</v>
      </c>
      <c r="M31" s="3">
        <v>1033</v>
      </c>
      <c r="N31" s="3">
        <v>1214</v>
      </c>
      <c r="O31" s="3">
        <v>3073.87</v>
      </c>
      <c r="P31" s="3">
        <v>3500</v>
      </c>
      <c r="Q31" s="3">
        <v>3500</v>
      </c>
      <c r="R31" t="s">
        <v>101</v>
      </c>
    </row>
    <row r="32" spans="1:18" x14ac:dyDescent="0.2">
      <c r="A32">
        <v>203</v>
      </c>
      <c r="B32" s="43" t="s">
        <v>24</v>
      </c>
      <c r="D32" s="2"/>
      <c r="F32" s="3"/>
      <c r="G32" s="4"/>
      <c r="H32" s="5"/>
      <c r="J32" s="24">
        <v>767</v>
      </c>
      <c r="K32" s="25">
        <v>13589</v>
      </c>
      <c r="L32" s="3">
        <v>15499</v>
      </c>
      <c r="M32" s="3">
        <v>15719</v>
      </c>
      <c r="N32" s="3">
        <v>15556</v>
      </c>
      <c r="O32" s="3">
        <v>30867</v>
      </c>
      <c r="P32" s="3">
        <v>34458</v>
      </c>
      <c r="Q32" s="3">
        <v>35478</v>
      </c>
      <c r="R32" t="s">
        <v>103</v>
      </c>
    </row>
    <row r="33" spans="1:18" x14ac:dyDescent="0.2">
      <c r="A33" s="6" t="s">
        <v>61</v>
      </c>
      <c r="B33" s="43" t="s">
        <v>62</v>
      </c>
      <c r="D33" s="2"/>
      <c r="F33" s="3"/>
      <c r="G33" s="4"/>
      <c r="H33" s="5"/>
      <c r="J33" s="24"/>
      <c r="K33" s="25"/>
      <c r="L33" s="3"/>
      <c r="M33" s="3">
        <v>57.89</v>
      </c>
      <c r="N33" s="3"/>
      <c r="O33" s="3">
        <v>0</v>
      </c>
      <c r="P33" s="3">
        <v>400</v>
      </c>
      <c r="Q33" s="3">
        <v>2000</v>
      </c>
    </row>
    <row r="34" spans="1:18" x14ac:dyDescent="0.2">
      <c r="A34">
        <v>204</v>
      </c>
      <c r="B34" s="43" t="s">
        <v>25</v>
      </c>
      <c r="D34" s="2"/>
      <c r="F34" s="3"/>
      <c r="G34" s="4"/>
      <c r="H34" s="5"/>
      <c r="J34" s="24">
        <v>2345</v>
      </c>
      <c r="K34" s="25">
        <v>1737</v>
      </c>
      <c r="L34" s="3">
        <v>685.09</v>
      </c>
      <c r="M34" s="3">
        <v>848</v>
      </c>
      <c r="N34" s="3">
        <v>680</v>
      </c>
      <c r="O34" s="3">
        <v>690</v>
      </c>
      <c r="P34" s="3">
        <v>2000</v>
      </c>
      <c r="Q34" s="3">
        <v>750</v>
      </c>
      <c r="R34" t="s">
        <v>104</v>
      </c>
    </row>
    <row r="35" spans="1:18" x14ac:dyDescent="0.2">
      <c r="A35">
        <v>205</v>
      </c>
      <c r="B35" s="43" t="s">
        <v>26</v>
      </c>
      <c r="D35" s="2"/>
      <c r="F35" s="3"/>
      <c r="G35" s="4"/>
      <c r="H35" s="5"/>
      <c r="J35" s="24">
        <v>1394</v>
      </c>
      <c r="K35" s="25"/>
      <c r="L35" s="3">
        <v>1217.8</v>
      </c>
      <c r="M35" s="3">
        <v>1053.52</v>
      </c>
      <c r="N35" s="3">
        <v>913</v>
      </c>
      <c r="O35" s="3">
        <v>459.26</v>
      </c>
      <c r="P35" s="3">
        <v>2000</v>
      </c>
      <c r="Q35" s="3">
        <v>500</v>
      </c>
      <c r="R35" t="s">
        <v>99</v>
      </c>
    </row>
    <row r="36" spans="1:18" x14ac:dyDescent="0.2">
      <c r="A36">
        <v>206</v>
      </c>
      <c r="B36" s="43" t="s">
        <v>48</v>
      </c>
      <c r="D36" s="2"/>
      <c r="F36" s="3"/>
      <c r="G36" s="4"/>
      <c r="H36" s="5"/>
      <c r="J36" s="24"/>
      <c r="K36" s="25"/>
      <c r="L36" s="3">
        <v>1950</v>
      </c>
      <c r="M36" s="3">
        <v>7800</v>
      </c>
      <c r="N36" s="3">
        <v>7800</v>
      </c>
      <c r="O36" s="3">
        <v>8400</v>
      </c>
      <c r="P36" s="3">
        <v>8400</v>
      </c>
      <c r="Q36" s="3">
        <v>8400</v>
      </c>
      <c r="R36" t="s">
        <v>101</v>
      </c>
    </row>
    <row r="37" spans="1:18" x14ac:dyDescent="0.2">
      <c r="A37">
        <v>207</v>
      </c>
      <c r="B37" s="43" t="s">
        <v>63</v>
      </c>
      <c r="D37" s="2"/>
      <c r="F37" s="3"/>
      <c r="G37" s="4"/>
      <c r="H37" s="5"/>
      <c r="J37" s="24"/>
      <c r="K37" s="25"/>
      <c r="L37" s="3"/>
      <c r="M37" s="3">
        <v>242</v>
      </c>
      <c r="N37" s="3">
        <v>155</v>
      </c>
      <c r="O37" s="3">
        <v>341.2</v>
      </c>
      <c r="P37" s="3">
        <v>1000</v>
      </c>
      <c r="Q37" s="3">
        <v>1000</v>
      </c>
    </row>
    <row r="38" spans="1:18" x14ac:dyDescent="0.2">
      <c r="A38">
        <v>208</v>
      </c>
      <c r="B38" s="43" t="s">
        <v>64</v>
      </c>
      <c r="D38" s="2"/>
      <c r="F38" s="3"/>
      <c r="G38" s="4"/>
      <c r="H38" s="5"/>
      <c r="J38" s="24"/>
      <c r="K38" s="25"/>
      <c r="L38" s="3"/>
      <c r="M38" s="3">
        <v>14.37</v>
      </c>
      <c r="N38" s="3"/>
      <c r="O38" s="3">
        <v>45</v>
      </c>
      <c r="P38" s="3">
        <v>0</v>
      </c>
      <c r="Q38" s="3">
        <v>0</v>
      </c>
    </row>
    <row r="39" spans="1:18" x14ac:dyDescent="0.2">
      <c r="A39">
        <v>209</v>
      </c>
      <c r="B39" s="43" t="s">
        <v>65</v>
      </c>
      <c r="D39" s="2"/>
      <c r="F39" s="3"/>
      <c r="G39" s="4"/>
      <c r="H39" s="5"/>
      <c r="J39" s="24"/>
      <c r="K39" s="25"/>
      <c r="L39" s="3"/>
      <c r="M39" s="3">
        <v>288.89999999999998</v>
      </c>
      <c r="N39" s="3"/>
      <c r="O39" s="3">
        <v>508.85</v>
      </c>
      <c r="P39" s="3">
        <v>1500</v>
      </c>
      <c r="Q39" s="3">
        <v>1500</v>
      </c>
      <c r="R39" t="s">
        <v>100</v>
      </c>
    </row>
    <row r="40" spans="1:18" x14ac:dyDescent="0.2">
      <c r="A40">
        <v>210</v>
      </c>
      <c r="B40" s="43" t="s">
        <v>83</v>
      </c>
      <c r="D40" s="31"/>
      <c r="F40" s="22"/>
      <c r="G40" s="22"/>
      <c r="H40" s="22"/>
      <c r="I40" s="22"/>
      <c r="J40" s="22"/>
      <c r="K40" s="25"/>
      <c r="M40" s="3"/>
      <c r="O40" s="3">
        <v>1092</v>
      </c>
      <c r="Q40" s="3">
        <v>1000</v>
      </c>
      <c r="R40" t="s">
        <v>115</v>
      </c>
    </row>
    <row r="41" spans="1:18" x14ac:dyDescent="0.2">
      <c r="A41">
        <v>211</v>
      </c>
      <c r="B41" s="43" t="s">
        <v>95</v>
      </c>
      <c r="D41" s="31"/>
      <c r="F41" s="22"/>
      <c r="G41" s="22"/>
      <c r="H41" s="22"/>
      <c r="I41" s="22"/>
      <c r="J41" s="22"/>
      <c r="K41" s="25"/>
      <c r="M41" s="3"/>
      <c r="O41" s="3"/>
      <c r="Q41" s="3" t="s">
        <v>8</v>
      </c>
    </row>
    <row r="42" spans="1:18" x14ac:dyDescent="0.2">
      <c r="B42" s="43"/>
      <c r="D42" s="31"/>
      <c r="F42" s="22"/>
      <c r="G42" s="22"/>
      <c r="H42" s="22"/>
      <c r="I42" s="22"/>
      <c r="J42" s="22"/>
      <c r="K42" s="25"/>
      <c r="M42" s="3"/>
      <c r="O42" s="3"/>
    </row>
    <row r="43" spans="1:18" x14ac:dyDescent="0.2">
      <c r="A43" s="1">
        <v>300</v>
      </c>
      <c r="B43" s="44" t="s">
        <v>30</v>
      </c>
      <c r="C43" s="1"/>
      <c r="D43" s="54">
        <v>676.8</v>
      </c>
      <c r="E43" s="1"/>
      <c r="F43" s="66">
        <v>2119.4499999999998</v>
      </c>
      <c r="G43" s="66">
        <v>5112</v>
      </c>
      <c r="H43" s="66">
        <v>3772.91</v>
      </c>
      <c r="I43" s="66">
        <v>3069</v>
      </c>
      <c r="J43" s="66">
        <v>4398</v>
      </c>
      <c r="K43" s="13"/>
      <c r="L43" s="13" t="s">
        <v>8</v>
      </c>
      <c r="M43" s="13" t="s">
        <v>8</v>
      </c>
      <c r="N43" s="1"/>
      <c r="O43" s="13"/>
      <c r="P43" s="1"/>
      <c r="Q43" s="1"/>
    </row>
    <row r="44" spans="1:18" x14ac:dyDescent="0.2">
      <c r="A44">
        <v>301</v>
      </c>
      <c r="B44" s="43" t="s">
        <v>27</v>
      </c>
      <c r="D44" s="31">
        <v>2252.4</v>
      </c>
      <c r="F44" s="22">
        <v>2790.07</v>
      </c>
      <c r="G44" s="22">
        <v>3058</v>
      </c>
      <c r="H44" s="22">
        <v>3823</v>
      </c>
      <c r="I44" s="22">
        <v>367</v>
      </c>
      <c r="J44" s="22">
        <v>572</v>
      </c>
      <c r="K44" s="25">
        <v>9615</v>
      </c>
      <c r="L44" s="3">
        <v>8399</v>
      </c>
      <c r="M44" s="3">
        <v>8561</v>
      </c>
      <c r="N44" s="3">
        <v>8335</v>
      </c>
      <c r="O44" s="3">
        <v>9320</v>
      </c>
      <c r="P44" s="3">
        <v>9500</v>
      </c>
      <c r="Q44" s="3">
        <v>9500</v>
      </c>
      <c r="R44" t="s">
        <v>101</v>
      </c>
    </row>
    <row r="45" spans="1:18" x14ac:dyDescent="0.2">
      <c r="A45">
        <v>302</v>
      </c>
      <c r="B45" s="43" t="s">
        <v>14</v>
      </c>
      <c r="D45" s="28">
        <v>9847</v>
      </c>
      <c r="F45" s="22">
        <v>4870</v>
      </c>
      <c r="G45" s="22">
        <v>-2211</v>
      </c>
      <c r="H45" s="22">
        <v>4700.16</v>
      </c>
      <c r="I45" s="22">
        <v>2620</v>
      </c>
      <c r="J45" s="22">
        <v>2345</v>
      </c>
      <c r="K45" s="25">
        <v>2428</v>
      </c>
      <c r="L45" s="22">
        <v>3592.48</v>
      </c>
      <c r="M45" s="3">
        <v>1700</v>
      </c>
      <c r="N45" s="3">
        <v>2724</v>
      </c>
      <c r="O45" s="3">
        <v>1041</v>
      </c>
      <c r="P45" s="3">
        <v>1500</v>
      </c>
      <c r="Q45" s="3">
        <v>1500</v>
      </c>
      <c r="R45" t="s">
        <v>105</v>
      </c>
    </row>
    <row r="46" spans="1:18" x14ac:dyDescent="0.2">
      <c r="A46">
        <v>303</v>
      </c>
      <c r="B46" s="43" t="s">
        <v>28</v>
      </c>
      <c r="D46" s="28">
        <v>2211.4</v>
      </c>
      <c r="F46" s="22">
        <v>3166.37</v>
      </c>
      <c r="G46" s="22">
        <v>4662</v>
      </c>
      <c r="H46" s="22">
        <v>4380.28</v>
      </c>
      <c r="I46" s="22">
        <v>4553</v>
      </c>
      <c r="J46" s="22">
        <v>4962</v>
      </c>
      <c r="K46" s="25">
        <v>3405</v>
      </c>
      <c r="L46" s="22">
        <v>4020.97</v>
      </c>
      <c r="M46" s="3">
        <v>4222</v>
      </c>
      <c r="N46" s="3">
        <v>4151</v>
      </c>
      <c r="O46" s="3">
        <v>4378</v>
      </c>
      <c r="P46" s="3">
        <v>4200</v>
      </c>
      <c r="Q46" s="3">
        <v>5000</v>
      </c>
      <c r="R46" t="s">
        <v>101</v>
      </c>
    </row>
    <row r="47" spans="1:18" x14ac:dyDescent="0.2">
      <c r="A47">
        <v>304</v>
      </c>
      <c r="B47" s="43" t="s">
        <v>29</v>
      </c>
      <c r="D47" s="28"/>
      <c r="F47" s="22">
        <v>0</v>
      </c>
      <c r="G47" s="22">
        <v>0</v>
      </c>
      <c r="H47" s="22">
        <v>0</v>
      </c>
      <c r="I47" s="22"/>
      <c r="J47" s="22">
        <v>0</v>
      </c>
      <c r="K47" s="25">
        <v>5100</v>
      </c>
      <c r="L47" s="22">
        <v>1800.95</v>
      </c>
      <c r="M47" s="3">
        <v>3500</v>
      </c>
      <c r="N47" s="3">
        <v>916</v>
      </c>
      <c r="O47" s="3">
        <v>590.11</v>
      </c>
      <c r="P47" s="3">
        <v>5000</v>
      </c>
      <c r="Q47" s="3">
        <v>5000</v>
      </c>
    </row>
    <row r="48" spans="1:18" x14ac:dyDescent="0.2">
      <c r="A48">
        <v>305</v>
      </c>
      <c r="B48" s="43" t="s">
        <v>66</v>
      </c>
      <c r="D48" s="28"/>
      <c r="F48" s="22"/>
      <c r="G48" s="22"/>
      <c r="H48" s="22"/>
      <c r="I48" s="22"/>
      <c r="J48" s="22"/>
      <c r="K48" s="25"/>
      <c r="L48" s="22"/>
      <c r="M48" s="3">
        <v>1436</v>
      </c>
      <c r="N48" s="3" t="s">
        <v>8</v>
      </c>
      <c r="O48" s="3">
        <v>1148.1600000000001</v>
      </c>
      <c r="P48" s="3">
        <v>1500</v>
      </c>
      <c r="Q48" s="3">
        <v>1200</v>
      </c>
      <c r="R48" t="s">
        <v>101</v>
      </c>
    </row>
    <row r="49" spans="1:18" x14ac:dyDescent="0.2">
      <c r="A49">
        <v>306</v>
      </c>
      <c r="B49" s="43" t="s">
        <v>74</v>
      </c>
      <c r="D49" s="28"/>
      <c r="F49" s="22"/>
      <c r="G49" s="22"/>
      <c r="H49" s="22"/>
      <c r="I49" s="22"/>
      <c r="J49" s="22"/>
      <c r="K49" s="25"/>
      <c r="L49" s="22"/>
      <c r="M49" s="3"/>
      <c r="N49" s="3">
        <v>24</v>
      </c>
      <c r="O49" s="3">
        <v>0</v>
      </c>
      <c r="P49" s="3">
        <v>1000</v>
      </c>
      <c r="Q49" s="3">
        <v>1000</v>
      </c>
    </row>
    <row r="50" spans="1:18" x14ac:dyDescent="0.2">
      <c r="B50" s="43"/>
      <c r="D50" s="28"/>
      <c r="F50" s="22"/>
      <c r="G50" s="22"/>
      <c r="H50" s="22"/>
      <c r="I50" s="22"/>
      <c r="J50" s="22"/>
      <c r="K50" s="25"/>
      <c r="L50" s="22"/>
      <c r="M50" s="3"/>
      <c r="O50" s="3"/>
    </row>
    <row r="51" spans="1:18" x14ac:dyDescent="0.2">
      <c r="A51" s="30" t="s">
        <v>8</v>
      </c>
      <c r="B51" s="44" t="s">
        <v>34</v>
      </c>
      <c r="D51" s="28">
        <v>1596.61</v>
      </c>
      <c r="F51" s="22"/>
      <c r="G51" s="22"/>
      <c r="H51" s="22"/>
      <c r="J51" s="6"/>
      <c r="K51" s="25"/>
      <c r="M51" s="3"/>
      <c r="O51" s="3"/>
    </row>
    <row r="52" spans="1:18" x14ac:dyDescent="0.2">
      <c r="A52">
        <v>401</v>
      </c>
      <c r="B52" s="43" t="s">
        <v>31</v>
      </c>
      <c r="D52" s="31"/>
      <c r="F52" s="22">
        <v>1844.42</v>
      </c>
      <c r="G52" s="45">
        <v>9943</v>
      </c>
      <c r="H52" s="22">
        <v>1063.9000000000001</v>
      </c>
      <c r="I52" s="22">
        <v>7842</v>
      </c>
      <c r="J52" s="22">
        <v>2314</v>
      </c>
      <c r="K52" s="25">
        <v>3018</v>
      </c>
      <c r="L52" s="3">
        <v>945</v>
      </c>
      <c r="M52" s="3">
        <v>2123</v>
      </c>
      <c r="N52" s="3">
        <v>3040</v>
      </c>
      <c r="O52" s="3">
        <v>10932.29</v>
      </c>
      <c r="P52" s="3">
        <v>10000</v>
      </c>
      <c r="Q52" s="3">
        <v>20000</v>
      </c>
    </row>
    <row r="53" spans="1:18" x14ac:dyDescent="0.2">
      <c r="A53">
        <v>402</v>
      </c>
      <c r="B53" s="43" t="s">
        <v>32</v>
      </c>
      <c r="D53" s="31"/>
      <c r="F53" s="22">
        <v>0</v>
      </c>
      <c r="G53" s="22">
        <v>0</v>
      </c>
      <c r="H53" s="22">
        <v>0</v>
      </c>
      <c r="I53" s="22">
        <v>722</v>
      </c>
      <c r="J53" s="24">
        <v>0</v>
      </c>
      <c r="K53" s="25">
        <v>1750</v>
      </c>
      <c r="L53" s="24">
        <v>1443.57</v>
      </c>
      <c r="M53" s="3">
        <v>1832</v>
      </c>
      <c r="N53" s="24">
        <v>1908</v>
      </c>
      <c r="O53" s="3">
        <v>1362.53</v>
      </c>
      <c r="P53" s="3">
        <v>3500</v>
      </c>
      <c r="Q53" s="3">
        <v>3500</v>
      </c>
      <c r="R53" t="s">
        <v>106</v>
      </c>
    </row>
    <row r="54" spans="1:18" x14ac:dyDescent="0.2">
      <c r="A54">
        <v>403</v>
      </c>
      <c r="B54" s="43" t="s">
        <v>112</v>
      </c>
      <c r="D54" s="31"/>
      <c r="F54" s="22"/>
      <c r="G54" s="22"/>
      <c r="H54" s="22"/>
      <c r="I54" s="22"/>
      <c r="J54" s="24"/>
      <c r="K54" s="25">
        <v>1969</v>
      </c>
      <c r="L54" s="24">
        <v>6128.14</v>
      </c>
      <c r="M54" s="3">
        <v>40</v>
      </c>
      <c r="N54" s="24">
        <v>261</v>
      </c>
      <c r="O54" s="3">
        <v>5.96</v>
      </c>
      <c r="P54" s="3">
        <v>6000</v>
      </c>
      <c r="Q54" s="3">
        <v>10000</v>
      </c>
    </row>
    <row r="55" spans="1:18" x14ac:dyDescent="0.2">
      <c r="A55">
        <v>404</v>
      </c>
      <c r="B55" s="43" t="s">
        <v>67</v>
      </c>
      <c r="D55" s="31"/>
      <c r="F55" s="22"/>
      <c r="G55" s="22"/>
      <c r="H55" s="22"/>
      <c r="I55" s="22"/>
      <c r="J55" s="24"/>
      <c r="K55" s="25"/>
      <c r="L55" s="24"/>
      <c r="M55" s="3">
        <v>169</v>
      </c>
      <c r="N55" s="24">
        <v>140</v>
      </c>
      <c r="O55" s="3">
        <v>140</v>
      </c>
      <c r="P55" s="3">
        <v>140</v>
      </c>
      <c r="Q55" s="3">
        <v>140</v>
      </c>
      <c r="R55" t="s">
        <v>102</v>
      </c>
    </row>
    <row r="56" spans="1:18" x14ac:dyDescent="0.2">
      <c r="B56" s="43"/>
      <c r="D56" s="31"/>
      <c r="F56" s="22"/>
      <c r="G56" s="22"/>
      <c r="H56" s="22"/>
      <c r="I56" s="22"/>
      <c r="J56" s="24"/>
      <c r="K56" s="25"/>
      <c r="L56" s="24"/>
      <c r="M56" s="3"/>
      <c r="O56" s="3"/>
    </row>
    <row r="57" spans="1:18" x14ac:dyDescent="0.2">
      <c r="B57" s="44" t="s">
        <v>35</v>
      </c>
      <c r="D57" s="28"/>
      <c r="F57" s="22"/>
      <c r="G57" s="22"/>
      <c r="H57" s="22"/>
      <c r="I57" s="22"/>
      <c r="J57" s="6"/>
      <c r="K57" s="25"/>
      <c r="M57" s="3"/>
      <c r="O57" s="3"/>
    </row>
    <row r="58" spans="1:18" x14ac:dyDescent="0.2">
      <c r="A58">
        <v>501</v>
      </c>
      <c r="B58" s="43" t="s">
        <v>38</v>
      </c>
      <c r="D58" s="28"/>
      <c r="F58" s="22">
        <v>100</v>
      </c>
      <c r="G58" s="22">
        <v>225</v>
      </c>
      <c r="H58" s="22">
        <v>3097.26</v>
      </c>
      <c r="I58" s="22">
        <v>3376</v>
      </c>
      <c r="J58" s="22">
        <v>3086</v>
      </c>
      <c r="K58" s="25">
        <v>507</v>
      </c>
      <c r="L58" s="22">
        <v>34.68</v>
      </c>
      <c r="M58" s="3">
        <v>82</v>
      </c>
      <c r="N58" s="22">
        <v>0</v>
      </c>
      <c r="O58" s="3">
        <v>357.48</v>
      </c>
      <c r="P58" s="3">
        <v>8000</v>
      </c>
      <c r="Q58" s="3">
        <v>6000</v>
      </c>
    </row>
    <row r="59" spans="1:18" x14ac:dyDescent="0.2">
      <c r="A59">
        <v>502</v>
      </c>
      <c r="B59" s="43" t="s">
        <v>39</v>
      </c>
      <c r="D59" s="28"/>
      <c r="F59" s="22">
        <v>0</v>
      </c>
      <c r="G59" s="22">
        <v>0</v>
      </c>
      <c r="H59" s="22">
        <v>4807.8500000000004</v>
      </c>
      <c r="I59" s="22">
        <v>455</v>
      </c>
      <c r="J59" s="22">
        <v>451</v>
      </c>
      <c r="K59" s="25">
        <v>4850</v>
      </c>
      <c r="L59" s="22">
        <v>3917.42</v>
      </c>
      <c r="M59" s="3">
        <v>4178</v>
      </c>
      <c r="N59" s="22">
        <v>3234</v>
      </c>
      <c r="O59" s="3">
        <v>4063.7</v>
      </c>
      <c r="P59" s="22">
        <v>6000</v>
      </c>
      <c r="Q59" s="22">
        <v>5000</v>
      </c>
      <c r="R59" t="s">
        <v>113</v>
      </c>
    </row>
    <row r="60" spans="1:18" x14ac:dyDescent="0.2">
      <c r="A60">
        <v>503</v>
      </c>
      <c r="B60" s="43" t="s">
        <v>68</v>
      </c>
      <c r="D60" s="28"/>
      <c r="F60" s="22"/>
      <c r="G60" s="22"/>
      <c r="H60" s="22"/>
      <c r="I60" s="22"/>
      <c r="J60" s="22"/>
      <c r="K60" s="25"/>
      <c r="L60" s="22"/>
      <c r="M60" s="3">
        <v>5</v>
      </c>
      <c r="N60" s="22"/>
      <c r="O60" s="3">
        <v>94.52</v>
      </c>
      <c r="P60" s="3">
        <v>2000</v>
      </c>
      <c r="Q60" s="3">
        <v>4000</v>
      </c>
      <c r="R60" t="s">
        <v>8</v>
      </c>
    </row>
    <row r="61" spans="1:18" x14ac:dyDescent="0.2">
      <c r="B61" s="46"/>
      <c r="D61" s="28"/>
      <c r="F61" s="22"/>
      <c r="G61" s="22"/>
      <c r="H61" s="22"/>
      <c r="I61" s="22"/>
      <c r="J61" s="22"/>
      <c r="K61" s="25"/>
      <c r="L61" s="22"/>
      <c r="M61" s="3"/>
      <c r="O61" s="3"/>
    </row>
    <row r="62" spans="1:18" x14ac:dyDescent="0.2">
      <c r="A62" s="30" t="s">
        <v>8</v>
      </c>
      <c r="B62" s="44" t="s">
        <v>36</v>
      </c>
      <c r="D62" s="28"/>
      <c r="F62" s="51"/>
      <c r="G62" s="22"/>
      <c r="H62" s="22"/>
      <c r="I62" s="22"/>
      <c r="J62" s="6"/>
      <c r="K62" s="25"/>
      <c r="M62" s="3"/>
      <c r="O62" s="3"/>
    </row>
    <row r="63" spans="1:18" x14ac:dyDescent="0.2">
      <c r="A63">
        <v>601</v>
      </c>
      <c r="B63" s="43" t="s">
        <v>40</v>
      </c>
      <c r="D63" s="28"/>
      <c r="F63" s="51">
        <v>8272</v>
      </c>
      <c r="G63" s="22">
        <v>6844</v>
      </c>
      <c r="H63" s="22">
        <v>3980</v>
      </c>
      <c r="I63" s="22">
        <v>3687</v>
      </c>
      <c r="J63" s="22">
        <v>3110</v>
      </c>
      <c r="K63" s="25">
        <v>989</v>
      </c>
      <c r="L63" s="22">
        <v>1376.65</v>
      </c>
      <c r="M63" s="3">
        <v>1605.39</v>
      </c>
      <c r="N63" s="22">
        <v>1784</v>
      </c>
      <c r="O63" s="3">
        <v>1327.55</v>
      </c>
      <c r="P63" s="22">
        <v>3000</v>
      </c>
      <c r="Q63" s="22">
        <v>3000</v>
      </c>
    </row>
    <row r="64" spans="1:18" x14ac:dyDescent="0.2">
      <c r="A64">
        <v>602</v>
      </c>
      <c r="B64" s="43" t="s">
        <v>107</v>
      </c>
      <c r="D64" s="28"/>
      <c r="F64" s="51"/>
      <c r="G64" s="22"/>
      <c r="H64" s="22"/>
      <c r="I64" s="22"/>
      <c r="J64" s="22"/>
      <c r="K64" s="25"/>
      <c r="L64" s="22"/>
      <c r="M64" s="3"/>
      <c r="N64" s="22"/>
      <c r="O64" s="3"/>
      <c r="P64" s="22"/>
      <c r="Q64" s="22">
        <v>12000</v>
      </c>
      <c r="R64" t="s">
        <v>108</v>
      </c>
    </row>
    <row r="65" spans="1:18" ht="26.25" customHeight="1" x14ac:dyDescent="0.2">
      <c r="B65" s="43" t="s">
        <v>79</v>
      </c>
      <c r="D65" s="28"/>
      <c r="F65" s="51"/>
      <c r="G65" s="22"/>
      <c r="H65" s="22"/>
      <c r="I65" s="22"/>
      <c r="J65" s="22"/>
      <c r="K65" s="25"/>
      <c r="L65" s="22"/>
      <c r="M65" s="3"/>
      <c r="O65" s="3"/>
      <c r="P65" s="3">
        <v>7000</v>
      </c>
      <c r="Q65" s="3">
        <v>28425</v>
      </c>
      <c r="R65" s="78" t="s">
        <v>110</v>
      </c>
    </row>
    <row r="66" spans="1:18" x14ac:dyDescent="0.2">
      <c r="A66" s="30" t="s">
        <v>8</v>
      </c>
      <c r="B66" s="43" t="s">
        <v>97</v>
      </c>
      <c r="D66" s="28"/>
      <c r="F66" s="51"/>
      <c r="G66" s="22"/>
      <c r="H66" s="22"/>
      <c r="I66" s="22"/>
      <c r="J66" s="22"/>
      <c r="K66" s="25"/>
      <c r="L66" s="22"/>
      <c r="M66" s="3"/>
      <c r="O66" s="3"/>
      <c r="P66" s="3"/>
      <c r="Q66" s="3" t="s">
        <v>8</v>
      </c>
    </row>
    <row r="67" spans="1:18" x14ac:dyDescent="0.2">
      <c r="A67" s="30"/>
      <c r="B67" s="43"/>
      <c r="D67" s="28"/>
      <c r="F67" s="51"/>
      <c r="G67" s="22"/>
      <c r="H67" s="22"/>
      <c r="I67" s="22"/>
      <c r="J67" s="22"/>
      <c r="K67" s="25"/>
      <c r="L67" s="22"/>
      <c r="M67" s="3"/>
      <c r="O67" s="3"/>
      <c r="P67" s="3"/>
      <c r="Q67" s="3"/>
    </row>
    <row r="68" spans="1:18" x14ac:dyDescent="0.2">
      <c r="A68" s="30"/>
      <c r="B68" s="43"/>
      <c r="D68" s="28"/>
      <c r="F68" s="51"/>
      <c r="G68" s="22"/>
      <c r="H68" s="22"/>
      <c r="I68" s="22"/>
      <c r="J68" s="22"/>
      <c r="K68" s="25"/>
      <c r="L68" s="22"/>
      <c r="M68" s="3"/>
      <c r="O68" s="3"/>
    </row>
    <row r="69" spans="1:18" x14ac:dyDescent="0.2">
      <c r="A69" s="30"/>
      <c r="B69" s="44" t="s">
        <v>41</v>
      </c>
      <c r="D69" s="28"/>
      <c r="F69" s="51"/>
      <c r="G69" s="22"/>
      <c r="H69" s="22"/>
      <c r="J69" s="6"/>
      <c r="K69" s="25"/>
      <c r="M69" s="3"/>
      <c r="O69" s="3"/>
    </row>
    <row r="70" spans="1:18" x14ac:dyDescent="0.2">
      <c r="A70" s="30">
        <v>701</v>
      </c>
      <c r="B70" s="43" t="s">
        <v>80</v>
      </c>
      <c r="D70" s="28">
        <v>2309.4</v>
      </c>
      <c r="F70" s="51">
        <v>0</v>
      </c>
      <c r="G70" s="22">
        <v>159</v>
      </c>
      <c r="H70" s="22">
        <v>0</v>
      </c>
      <c r="I70" s="22">
        <v>100</v>
      </c>
      <c r="J70" s="22">
        <v>739</v>
      </c>
      <c r="K70" s="25">
        <v>1620</v>
      </c>
      <c r="L70" s="22">
        <v>2668.37</v>
      </c>
      <c r="M70" s="3">
        <v>2216.6</v>
      </c>
      <c r="N70" s="22">
        <v>2578</v>
      </c>
      <c r="O70" s="3">
        <v>4665.66</v>
      </c>
      <c r="P70" s="22">
        <v>5000</v>
      </c>
      <c r="Q70" s="22">
        <v>6000</v>
      </c>
    </row>
    <row r="71" spans="1:18" x14ac:dyDescent="0.2">
      <c r="A71">
        <v>702</v>
      </c>
      <c r="B71" s="43" t="s">
        <v>42</v>
      </c>
      <c r="D71" s="31"/>
      <c r="F71" s="51">
        <v>0</v>
      </c>
      <c r="G71" s="22">
        <v>2440</v>
      </c>
      <c r="H71" s="22">
        <v>6641.18</v>
      </c>
      <c r="I71" s="22">
        <v>11276</v>
      </c>
      <c r="J71" s="22">
        <v>10188</v>
      </c>
      <c r="K71" s="25"/>
      <c r="L71" s="22">
        <v>958.04</v>
      </c>
      <c r="M71" s="3">
        <v>0</v>
      </c>
      <c r="N71" s="22">
        <v>778</v>
      </c>
      <c r="O71" s="3">
        <v>421.98</v>
      </c>
      <c r="P71" s="22">
        <v>1000</v>
      </c>
      <c r="Q71" s="22">
        <v>1000</v>
      </c>
    </row>
    <row r="72" spans="1:18" x14ac:dyDescent="0.2">
      <c r="A72">
        <v>703</v>
      </c>
      <c r="B72" s="43" t="s">
        <v>49</v>
      </c>
      <c r="D72" s="31"/>
      <c r="F72" s="51"/>
      <c r="G72" s="22"/>
      <c r="H72" s="22"/>
      <c r="I72" s="22"/>
      <c r="J72" s="22"/>
      <c r="K72" s="25"/>
      <c r="L72" s="22">
        <v>0</v>
      </c>
      <c r="M72" s="3">
        <v>708</v>
      </c>
      <c r="N72" s="22">
        <v>720</v>
      </c>
      <c r="O72" s="3">
        <v>720</v>
      </c>
      <c r="P72" s="22">
        <v>1000</v>
      </c>
      <c r="Q72" s="22">
        <v>3000</v>
      </c>
    </row>
    <row r="73" spans="1:18" x14ac:dyDescent="0.2">
      <c r="A73">
        <v>704</v>
      </c>
      <c r="B73" s="43" t="s">
        <v>56</v>
      </c>
      <c r="D73" s="31"/>
      <c r="F73" s="51"/>
      <c r="G73" s="22"/>
      <c r="H73" s="22"/>
      <c r="I73" s="22"/>
      <c r="J73" s="22"/>
      <c r="K73" s="25"/>
      <c r="L73" s="22"/>
      <c r="M73" s="3">
        <v>1598.05</v>
      </c>
      <c r="N73" s="22">
        <v>238</v>
      </c>
      <c r="O73" s="3">
        <v>1825.45</v>
      </c>
      <c r="P73" s="22">
        <v>2000</v>
      </c>
      <c r="Q73" s="22">
        <v>2000</v>
      </c>
    </row>
    <row r="74" spans="1:18" x14ac:dyDescent="0.2">
      <c r="A74">
        <v>705</v>
      </c>
      <c r="B74" s="43" t="s">
        <v>69</v>
      </c>
      <c r="D74" s="31"/>
      <c r="F74" s="51"/>
      <c r="G74" s="22"/>
      <c r="H74" s="22"/>
      <c r="I74" s="22"/>
      <c r="J74" s="22"/>
      <c r="K74" s="25"/>
      <c r="L74" s="22"/>
      <c r="M74" s="3">
        <v>150</v>
      </c>
      <c r="N74" s="22">
        <v>150</v>
      </c>
      <c r="O74" s="3">
        <v>0</v>
      </c>
      <c r="P74" s="22">
        <v>150</v>
      </c>
      <c r="Q74" s="22">
        <v>0</v>
      </c>
    </row>
    <row r="75" spans="1:18" x14ac:dyDescent="0.2">
      <c r="B75" s="43"/>
      <c r="D75" s="28"/>
      <c r="F75" s="51"/>
      <c r="G75" s="22"/>
      <c r="H75" s="22"/>
      <c r="I75" s="22"/>
      <c r="J75" s="22"/>
      <c r="K75" s="25"/>
      <c r="L75" s="3"/>
      <c r="M75" s="3"/>
      <c r="O75" s="3"/>
    </row>
    <row r="76" spans="1:18" x14ac:dyDescent="0.2">
      <c r="A76" t="s">
        <v>8</v>
      </c>
      <c r="B76" s="20" t="s">
        <v>37</v>
      </c>
      <c r="D76" s="28"/>
      <c r="F76" s="51"/>
      <c r="G76" s="19"/>
      <c r="H76" s="22"/>
      <c r="I76" s="22">
        <v>12877</v>
      </c>
      <c r="J76" s="22">
        <v>11388</v>
      </c>
      <c r="K76" s="25"/>
      <c r="L76" s="22" t="s">
        <v>8</v>
      </c>
      <c r="M76" s="3"/>
      <c r="O76" s="3"/>
    </row>
    <row r="77" spans="1:18" x14ac:dyDescent="0.2">
      <c r="B77" s="43" t="s">
        <v>70</v>
      </c>
      <c r="D77" s="28"/>
      <c r="F77" s="51"/>
      <c r="G77" s="19"/>
      <c r="H77" s="22"/>
      <c r="I77" s="22"/>
      <c r="J77" s="22"/>
      <c r="K77" s="25"/>
      <c r="L77" s="22"/>
      <c r="M77" s="3">
        <v>561.17999999999995</v>
      </c>
      <c r="N77" s="22">
        <v>0</v>
      </c>
      <c r="O77" s="3">
        <v>63.34</v>
      </c>
    </row>
    <row r="78" spans="1:18" x14ac:dyDescent="0.2">
      <c r="A78">
        <v>801</v>
      </c>
      <c r="B78" s="43" t="s">
        <v>43</v>
      </c>
      <c r="D78" s="28"/>
      <c r="F78" s="51"/>
      <c r="G78" s="19"/>
      <c r="H78" s="22"/>
      <c r="I78" s="22">
        <v>6300</v>
      </c>
      <c r="J78" s="22">
        <v>6700</v>
      </c>
      <c r="K78" s="25">
        <v>0</v>
      </c>
      <c r="L78" s="22">
        <v>0</v>
      </c>
      <c r="M78" s="3">
        <v>0</v>
      </c>
      <c r="N78" s="22">
        <v>0</v>
      </c>
      <c r="O78" s="3">
        <v>0</v>
      </c>
      <c r="P78" s="3">
        <v>8000</v>
      </c>
      <c r="Q78" s="3">
        <v>2000</v>
      </c>
      <c r="R78" t="s">
        <v>114</v>
      </c>
    </row>
    <row r="79" spans="1:18" x14ac:dyDescent="0.2">
      <c r="A79">
        <v>802</v>
      </c>
      <c r="B79" s="43" t="s">
        <v>71</v>
      </c>
      <c r="D79" s="47"/>
      <c r="E79" s="48"/>
      <c r="F79" s="52"/>
      <c r="G79" s="50"/>
      <c r="H79" s="49"/>
      <c r="I79" s="22">
        <v>400</v>
      </c>
      <c r="J79" s="24">
        <v>260</v>
      </c>
      <c r="K79" s="25">
        <v>0</v>
      </c>
      <c r="L79" s="22">
        <v>0</v>
      </c>
      <c r="M79" s="3">
        <v>643.21</v>
      </c>
      <c r="N79" s="22">
        <v>68</v>
      </c>
      <c r="O79" s="3">
        <v>0</v>
      </c>
      <c r="P79" s="3">
        <v>3000</v>
      </c>
      <c r="Q79" s="3">
        <v>15000</v>
      </c>
      <c r="R79" t="s">
        <v>109</v>
      </c>
    </row>
    <row r="80" spans="1:18" x14ac:dyDescent="0.2">
      <c r="A80">
        <v>803</v>
      </c>
      <c r="B80" s="43" t="s">
        <v>75</v>
      </c>
      <c r="D80" s="47"/>
      <c r="E80" s="48"/>
      <c r="F80" s="52"/>
      <c r="G80" s="50"/>
      <c r="H80" s="49"/>
      <c r="I80" s="22"/>
      <c r="J80" s="24"/>
      <c r="K80" s="25"/>
      <c r="L80" s="22"/>
      <c r="M80" s="3"/>
      <c r="N80" s="22"/>
      <c r="O80" s="3">
        <v>0</v>
      </c>
      <c r="P80" s="3">
        <v>1000</v>
      </c>
      <c r="Q80" s="3">
        <v>1000</v>
      </c>
    </row>
    <row r="81" spans="1:18" x14ac:dyDescent="0.2">
      <c r="A81">
        <v>805</v>
      </c>
      <c r="B81" s="67"/>
      <c r="D81" s="47"/>
      <c r="E81" s="48"/>
      <c r="F81" s="52"/>
      <c r="G81" s="50"/>
      <c r="H81" s="49"/>
      <c r="I81" s="22"/>
      <c r="J81" s="22"/>
      <c r="K81" s="25"/>
      <c r="L81" s="3"/>
      <c r="M81" s="3"/>
      <c r="O81" s="3"/>
    </row>
    <row r="82" spans="1:18" x14ac:dyDescent="0.2">
      <c r="B82" s="44" t="s">
        <v>44</v>
      </c>
      <c r="D82" s="31"/>
      <c r="F82" s="51"/>
      <c r="G82" s="5"/>
      <c r="H82" s="22"/>
      <c r="I82" s="22"/>
      <c r="J82" s="6"/>
      <c r="K82" s="25"/>
      <c r="M82" s="3"/>
      <c r="O82" s="3"/>
    </row>
    <row r="83" spans="1:18" x14ac:dyDescent="0.2">
      <c r="A83" s="30" t="s">
        <v>8</v>
      </c>
      <c r="B83" s="26" t="s">
        <v>15</v>
      </c>
      <c r="D83" s="31">
        <v>28578.74</v>
      </c>
      <c r="F83" s="51">
        <v>63228.55</v>
      </c>
      <c r="G83" s="23">
        <v>25919</v>
      </c>
      <c r="H83" s="22">
        <v>12884</v>
      </c>
      <c r="I83" s="22">
        <v>0</v>
      </c>
      <c r="J83" s="22">
        <v>4219</v>
      </c>
      <c r="K83" s="25">
        <v>29352</v>
      </c>
      <c r="L83" s="22">
        <v>0</v>
      </c>
      <c r="M83" s="3">
        <v>0</v>
      </c>
      <c r="N83" s="22">
        <v>0</v>
      </c>
      <c r="O83" s="3">
        <v>0</v>
      </c>
      <c r="P83" s="22">
        <v>10000</v>
      </c>
      <c r="Q83" s="22">
        <v>15000</v>
      </c>
      <c r="R83" t="s">
        <v>111</v>
      </c>
    </row>
    <row r="84" spans="1:18" x14ac:dyDescent="0.2">
      <c r="A84" s="30"/>
      <c r="B84" s="26" t="s">
        <v>16</v>
      </c>
      <c r="D84" s="31"/>
      <c r="F84" s="51">
        <v>0</v>
      </c>
      <c r="G84" s="23">
        <v>177300</v>
      </c>
      <c r="H84" s="22">
        <v>0</v>
      </c>
      <c r="I84" s="22">
        <v>20000</v>
      </c>
      <c r="J84" s="22">
        <v>11767</v>
      </c>
      <c r="K84" s="25"/>
      <c r="L84" s="22">
        <v>0</v>
      </c>
      <c r="M84" s="3">
        <v>33242.49</v>
      </c>
      <c r="N84" s="22">
        <v>0</v>
      </c>
      <c r="O84" s="3">
        <v>0</v>
      </c>
      <c r="P84" s="22">
        <v>10000</v>
      </c>
      <c r="Q84" s="22">
        <v>5000</v>
      </c>
    </row>
    <row r="85" spans="1:18" x14ac:dyDescent="0.2">
      <c r="A85">
        <v>901</v>
      </c>
      <c r="B85" s="26" t="s">
        <v>17</v>
      </c>
      <c r="D85" s="31">
        <v>29745</v>
      </c>
      <c r="F85" s="51">
        <v>4100</v>
      </c>
      <c r="G85" s="23">
        <v>0</v>
      </c>
      <c r="H85" s="22">
        <v>0</v>
      </c>
      <c r="I85" s="22">
        <v>0</v>
      </c>
      <c r="J85" s="22">
        <v>3176</v>
      </c>
      <c r="K85" s="25">
        <v>21398</v>
      </c>
      <c r="L85" s="22">
        <v>424.26</v>
      </c>
      <c r="M85" s="3">
        <v>0</v>
      </c>
      <c r="N85" s="22">
        <v>4500</v>
      </c>
      <c r="O85" s="3">
        <v>0</v>
      </c>
      <c r="P85" s="22">
        <v>10000</v>
      </c>
      <c r="Q85" s="22">
        <v>5000</v>
      </c>
    </row>
    <row r="86" spans="1:18" x14ac:dyDescent="0.2">
      <c r="A86">
        <v>902</v>
      </c>
      <c r="B86" s="26" t="s">
        <v>45</v>
      </c>
      <c r="D86" s="28"/>
      <c r="F86" s="51"/>
      <c r="G86" s="22"/>
      <c r="H86" s="22"/>
      <c r="I86" s="22">
        <v>0</v>
      </c>
      <c r="J86" s="22">
        <v>0</v>
      </c>
      <c r="K86" s="25"/>
      <c r="L86" s="22" t="s">
        <v>8</v>
      </c>
      <c r="M86" s="3">
        <v>0</v>
      </c>
      <c r="N86" s="22" t="s">
        <v>8</v>
      </c>
      <c r="O86" s="3">
        <v>0</v>
      </c>
      <c r="P86" s="22">
        <v>10000</v>
      </c>
      <c r="Q86" s="22">
        <v>5000</v>
      </c>
    </row>
    <row r="87" spans="1:18" x14ac:dyDescent="0.2">
      <c r="A87">
        <v>903</v>
      </c>
      <c r="B87" s="69" t="s">
        <v>57</v>
      </c>
      <c r="C87" s="68"/>
      <c r="D87" s="70"/>
      <c r="E87" s="68"/>
      <c r="F87" s="71"/>
      <c r="G87" s="72"/>
      <c r="H87" s="72"/>
      <c r="I87" s="72"/>
      <c r="J87" s="72"/>
      <c r="K87" s="73"/>
      <c r="L87" s="72"/>
      <c r="M87" s="74">
        <v>31216.21</v>
      </c>
      <c r="N87" s="72">
        <v>7641</v>
      </c>
      <c r="O87" s="74">
        <v>0</v>
      </c>
      <c r="P87" s="72">
        <v>3000</v>
      </c>
      <c r="Q87" s="72">
        <v>0</v>
      </c>
    </row>
    <row r="88" spans="1:18" x14ac:dyDescent="0.2">
      <c r="A88">
        <v>904</v>
      </c>
      <c r="B88" s="1" t="s">
        <v>18</v>
      </c>
      <c r="C88" s="1"/>
      <c r="D88" s="54">
        <f>SUM(D29:D87)</f>
        <v>77217.350000000006</v>
      </c>
      <c r="E88" s="11"/>
      <c r="F88" s="54">
        <f>SUM(F29:F87)</f>
        <v>90490.86</v>
      </c>
      <c r="G88" s="23">
        <f>SUM(G29:G87)</f>
        <v>233451</v>
      </c>
      <c r="H88" s="23">
        <f>SUM(H29:H87)</f>
        <v>49150.54</v>
      </c>
      <c r="I88" s="3">
        <f>SUM(I29:I87)</f>
        <v>82308</v>
      </c>
      <c r="J88" s="24">
        <f>SUM(J29:J87)</f>
        <v>77520</v>
      </c>
      <c r="K88" s="25">
        <f>SUM(K29:K86)</f>
        <v>105856</v>
      </c>
      <c r="L88" s="3">
        <f>SUM(L29:L86)</f>
        <v>59764.310000000005</v>
      </c>
      <c r="M88" s="3">
        <f>SUM(M29:M87)</f>
        <v>127401.81</v>
      </c>
      <c r="N88" s="3">
        <f>SUM(N29:N87)</f>
        <v>85014</v>
      </c>
      <c r="O88" s="3">
        <f>SUM(O29:O87)</f>
        <v>89235.5</v>
      </c>
      <c r="P88" s="3">
        <f>SUM(P29:P87)</f>
        <v>188748</v>
      </c>
      <c r="Q88" s="3">
        <f>SUM(Q29:Q87)</f>
        <v>231393</v>
      </c>
    </row>
    <row r="89" spans="1:18" x14ac:dyDescent="0.2">
      <c r="A89" s="68">
        <v>905</v>
      </c>
      <c r="B89" s="53"/>
      <c r="D89" s="31"/>
      <c r="F89" s="51"/>
      <c r="G89" s="22"/>
      <c r="H89" s="22"/>
      <c r="J89" s="6"/>
      <c r="K89" s="25"/>
      <c r="O89" s="3"/>
      <c r="P89" s="3"/>
      <c r="Q89" s="3"/>
    </row>
    <row r="90" spans="1:18" x14ac:dyDescent="0.2">
      <c r="B90" s="1" t="s">
        <v>46</v>
      </c>
      <c r="D90" s="31">
        <v>11886660</v>
      </c>
      <c r="F90" s="22">
        <v>11886660</v>
      </c>
      <c r="G90" s="22">
        <v>17721740</v>
      </c>
      <c r="H90" s="22">
        <v>19213900</v>
      </c>
      <c r="I90" s="22">
        <v>23121860</v>
      </c>
      <c r="J90" s="24">
        <v>17826600</v>
      </c>
      <c r="K90" s="3">
        <v>13589070</v>
      </c>
      <c r="L90" s="3">
        <v>15499200</v>
      </c>
      <c r="M90" s="3">
        <v>15719110</v>
      </c>
      <c r="N90" s="64">
        <v>15060160</v>
      </c>
      <c r="O90" s="3">
        <v>15433690</v>
      </c>
      <c r="P90" s="3">
        <v>17229440</v>
      </c>
      <c r="Q90" s="3">
        <v>17739860</v>
      </c>
    </row>
    <row r="91" spans="1:18" x14ac:dyDescent="0.2">
      <c r="B91" s="1" t="s">
        <v>19</v>
      </c>
      <c r="D91" s="55">
        <v>5</v>
      </c>
      <c r="F91" s="56">
        <v>5</v>
      </c>
      <c r="G91" s="57">
        <v>5</v>
      </c>
      <c r="H91" s="57">
        <v>5</v>
      </c>
      <c r="I91" s="57">
        <v>5</v>
      </c>
      <c r="J91" s="58">
        <v>5</v>
      </c>
      <c r="K91" s="56">
        <v>4.0350000000000001</v>
      </c>
      <c r="L91" s="56">
        <v>4.0350000000000001</v>
      </c>
      <c r="M91" s="56">
        <v>4.0350000000000001</v>
      </c>
      <c r="N91" s="56">
        <v>4.0350000000000001</v>
      </c>
      <c r="O91" s="56">
        <v>10</v>
      </c>
      <c r="P91" s="56">
        <v>10</v>
      </c>
      <c r="Q91" s="56">
        <v>10</v>
      </c>
    </row>
    <row r="92" spans="1:18" x14ac:dyDescent="0.2">
      <c r="B92" s="1" t="s">
        <v>20</v>
      </c>
      <c r="D92" s="31">
        <f>+D90*D91/1000</f>
        <v>59433.3</v>
      </c>
      <c r="E92" s="59"/>
      <c r="F92" s="22">
        <f t="shared" ref="F92:O92" si="2">+F90*F91/1000</f>
        <v>59433.3</v>
      </c>
      <c r="G92" s="22">
        <f t="shared" si="2"/>
        <v>88608.7</v>
      </c>
      <c r="H92" s="22">
        <f t="shared" si="2"/>
        <v>96069.5</v>
      </c>
      <c r="I92" s="22">
        <f t="shared" si="2"/>
        <v>115609.3</v>
      </c>
      <c r="J92" s="24">
        <f t="shared" si="2"/>
        <v>89133</v>
      </c>
      <c r="K92" s="3">
        <f t="shared" si="2"/>
        <v>54831.897450000004</v>
      </c>
      <c r="L92" s="3">
        <f t="shared" si="2"/>
        <v>62539.271999999997</v>
      </c>
      <c r="M92" s="3">
        <f t="shared" si="2"/>
        <v>63426.608850000004</v>
      </c>
      <c r="N92" s="3">
        <f t="shared" si="2"/>
        <v>60767.745600000002</v>
      </c>
      <c r="O92" s="3">
        <f t="shared" si="2"/>
        <v>154336.9</v>
      </c>
      <c r="P92" s="3">
        <f>+P90*P91/1000</f>
        <v>172294.39999999999</v>
      </c>
      <c r="Q92" s="3">
        <f>+Q90*Q91/1000</f>
        <v>177398.6</v>
      </c>
    </row>
    <row r="93" spans="1:18" x14ac:dyDescent="0.2">
      <c r="D93" s="31"/>
      <c r="F93" s="22"/>
      <c r="G93" s="23"/>
      <c r="H93" s="22"/>
      <c r="I93" s="22"/>
      <c r="J93" s="60"/>
      <c r="K93" s="3"/>
      <c r="O93" s="3"/>
      <c r="P93" s="3"/>
      <c r="Q93" s="3"/>
    </row>
    <row r="94" spans="1:18" x14ac:dyDescent="0.2">
      <c r="B94" s="1" t="s">
        <v>50</v>
      </c>
      <c r="D94" s="28"/>
      <c r="F94" s="22">
        <f>+F8+F22-F88</f>
        <v>106072.14</v>
      </c>
      <c r="G94" s="22">
        <f>+G8+G22-G88</f>
        <v>153195.14000000001</v>
      </c>
      <c r="H94" s="22">
        <f>+H8+H22-H88</f>
        <v>149281.60999999999</v>
      </c>
      <c r="I94" s="22">
        <f>SUM(I24-I88)</f>
        <v>211708</v>
      </c>
      <c r="J94" s="24">
        <f>+J8+J22-J88</f>
        <v>180171</v>
      </c>
      <c r="K94" s="3">
        <f>+K8+K22-K88</f>
        <v>254736.74</v>
      </c>
      <c r="L94" s="3">
        <f>+L8+L22-L88</f>
        <v>290112.96000000002</v>
      </c>
      <c r="M94" s="3">
        <f>+M8+M22-M88</f>
        <v>253264.97999999998</v>
      </c>
      <c r="N94" s="3">
        <f>+N8+N22-N88</f>
        <v>273699</v>
      </c>
      <c r="O94" s="3">
        <v>348548.64</v>
      </c>
      <c r="P94" s="3">
        <f>+P8+P22-P88</f>
        <v>399329.64</v>
      </c>
      <c r="Q94" s="3">
        <f>+Q8+Q22-Q88</f>
        <v>399735.64</v>
      </c>
    </row>
  </sheetData>
  <printOptions gridLines="1"/>
  <pageMargins left="0.25" right="0.25" top="0.75" bottom="0.75" header="0.3" footer="0.3"/>
  <pageSetup paperSize="5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3305F-FC67-4617-86BE-AA2730D968C9}">
  <dimension ref="A1:Y90"/>
  <sheetViews>
    <sheetView zoomScaleNormal="100" workbookViewId="0">
      <pane ySplit="5" topLeftCell="A60" activePane="bottomLeft" state="frozen"/>
      <selection pane="bottomLeft" activeCell="P26" sqref="P26"/>
    </sheetView>
  </sheetViews>
  <sheetFormatPr defaultRowHeight="12.75" x14ac:dyDescent="0.2"/>
  <cols>
    <col min="1" max="1" width="8.140625" customWidth="1"/>
    <col min="3" max="3" width="39.85546875" customWidth="1"/>
    <col min="4" max="4" width="13.85546875" hidden="1" customWidth="1"/>
    <col min="5" max="5" width="15" hidden="1" customWidth="1"/>
    <col min="6" max="13" width="11.140625" hidden="1" customWidth="1"/>
    <col min="14" max="16" width="11.140625" bestFit="1" customWidth="1"/>
    <col min="17" max="17" width="0.140625" customWidth="1"/>
    <col min="18" max="18" width="11.85546875" customWidth="1"/>
    <col min="19" max="19" width="12.7109375" bestFit="1" customWidth="1"/>
    <col min="22" max="22" width="9.28515625" bestFit="1" customWidth="1"/>
    <col min="23" max="23" width="11.140625" bestFit="1" customWidth="1"/>
    <col min="24" max="25" width="12.140625" bestFit="1" customWidth="1"/>
  </cols>
  <sheetData>
    <row r="1" spans="1:19" x14ac:dyDescent="0.2">
      <c r="B1" s="1" t="s">
        <v>21</v>
      </c>
      <c r="D1" s="2"/>
      <c r="F1" s="3"/>
      <c r="G1" s="4"/>
      <c r="H1" s="5"/>
      <c r="J1" s="6"/>
      <c r="O1" s="3"/>
    </row>
    <row r="2" spans="1:19" x14ac:dyDescent="0.2">
      <c r="B2" s="1" t="s">
        <v>166</v>
      </c>
      <c r="D2" s="2"/>
      <c r="F2" s="3"/>
      <c r="G2" s="4"/>
      <c r="H2" s="5"/>
      <c r="J2" s="6"/>
      <c r="O2" s="3"/>
    </row>
    <row r="3" spans="1:19" x14ac:dyDescent="0.2">
      <c r="B3" s="1" t="s">
        <v>167</v>
      </c>
      <c r="D3" s="2"/>
      <c r="F3" s="3"/>
      <c r="G3" s="4"/>
      <c r="H3" s="5"/>
      <c r="J3" s="6"/>
      <c r="O3" s="3"/>
    </row>
    <row r="4" spans="1:19" ht="28.5" customHeight="1" x14ac:dyDescent="0.2">
      <c r="A4" s="7"/>
      <c r="B4" s="86"/>
      <c r="C4" s="86"/>
      <c r="D4" s="8">
        <v>2007</v>
      </c>
      <c r="E4" s="9"/>
      <c r="F4" s="10" t="s">
        <v>0</v>
      </c>
      <c r="G4" s="10" t="s">
        <v>0</v>
      </c>
      <c r="H4" s="11" t="s">
        <v>1</v>
      </c>
      <c r="I4" s="12"/>
      <c r="J4" s="12" t="s">
        <v>1</v>
      </c>
      <c r="K4" s="12" t="s">
        <v>1</v>
      </c>
      <c r="L4" s="12" t="s">
        <v>1</v>
      </c>
      <c r="M4" s="12" t="s">
        <v>0</v>
      </c>
      <c r="N4" s="12" t="s">
        <v>1</v>
      </c>
      <c r="O4" s="10" t="s">
        <v>1</v>
      </c>
      <c r="P4" s="12" t="s">
        <v>1</v>
      </c>
      <c r="Q4" s="12" t="s">
        <v>2</v>
      </c>
      <c r="R4" s="79" t="s">
        <v>116</v>
      </c>
      <c r="S4" s="12" t="s">
        <v>2</v>
      </c>
    </row>
    <row r="5" spans="1:19" x14ac:dyDescent="0.2">
      <c r="B5" s="87"/>
      <c r="C5" s="87"/>
      <c r="D5" s="14" t="s">
        <v>3</v>
      </c>
      <c r="E5" s="1"/>
      <c r="F5" s="15">
        <v>2007</v>
      </c>
      <c r="G5" s="15">
        <v>2008</v>
      </c>
      <c r="H5" s="16">
        <v>2009</v>
      </c>
      <c r="I5" s="17">
        <v>2013</v>
      </c>
      <c r="J5" s="17">
        <v>2014</v>
      </c>
      <c r="K5" s="17">
        <v>2015</v>
      </c>
      <c r="L5" s="17">
        <v>2016</v>
      </c>
      <c r="M5" s="17">
        <v>2017</v>
      </c>
      <c r="N5" s="15">
        <v>2018</v>
      </c>
      <c r="O5" s="15">
        <v>2019</v>
      </c>
      <c r="P5" s="15">
        <v>2020</v>
      </c>
      <c r="Q5" s="15">
        <v>2021</v>
      </c>
      <c r="R5" s="15">
        <v>2021</v>
      </c>
      <c r="S5" s="15">
        <v>2022</v>
      </c>
    </row>
    <row r="6" spans="1:19" x14ac:dyDescent="0.2">
      <c r="B6" s="87"/>
      <c r="C6" s="87"/>
      <c r="D6" s="18"/>
      <c r="F6" s="3"/>
      <c r="G6" s="4"/>
      <c r="H6" s="19"/>
      <c r="J6" s="6"/>
      <c r="O6" s="3"/>
    </row>
    <row r="7" spans="1:19" x14ac:dyDescent="0.2">
      <c r="B7" s="88" t="s">
        <v>4</v>
      </c>
      <c r="C7" s="88"/>
      <c r="D7" s="21"/>
      <c r="F7" s="22">
        <v>37289</v>
      </c>
      <c r="G7" s="23">
        <f>+F90</f>
        <v>106072.14</v>
      </c>
      <c r="H7" s="22">
        <v>93925.34</v>
      </c>
      <c r="I7" s="3">
        <v>141614</v>
      </c>
      <c r="J7" s="24">
        <v>159135</v>
      </c>
      <c r="K7" s="25">
        <v>300090.96999999997</v>
      </c>
      <c r="L7" s="3">
        <v>254737.26</v>
      </c>
      <c r="M7" s="3">
        <v>292372.78999999998</v>
      </c>
      <c r="N7" s="3">
        <v>253265</v>
      </c>
      <c r="O7" s="3">
        <v>272217</v>
      </c>
      <c r="P7" s="3">
        <f>O90</f>
        <v>348548.64</v>
      </c>
      <c r="Q7" s="3">
        <f>P90</f>
        <v>488342.4800000001</v>
      </c>
      <c r="R7" s="3">
        <f>P90</f>
        <v>488342.4800000001</v>
      </c>
      <c r="S7" s="3">
        <f>R90</f>
        <v>226083.4800000001</v>
      </c>
    </row>
    <row r="8" spans="1:19" x14ac:dyDescent="0.2">
      <c r="B8" s="85"/>
      <c r="C8" s="85"/>
      <c r="D8" s="27"/>
      <c r="F8" s="24"/>
      <c r="G8" s="23"/>
      <c r="H8" s="22"/>
      <c r="J8" s="6"/>
      <c r="K8" s="3"/>
      <c r="L8" s="64"/>
      <c r="O8" s="3"/>
    </row>
    <row r="9" spans="1:19" x14ac:dyDescent="0.2">
      <c r="B9" s="84" t="s">
        <v>5</v>
      </c>
      <c r="C9" s="84"/>
      <c r="D9" s="27"/>
      <c r="F9" s="24"/>
      <c r="G9" s="23"/>
      <c r="H9" s="22"/>
      <c r="J9" s="6"/>
      <c r="K9" s="3"/>
      <c r="L9" s="64"/>
      <c r="O9" s="3"/>
    </row>
    <row r="10" spans="1:19" x14ac:dyDescent="0.2">
      <c r="A10">
        <v>101</v>
      </c>
      <c r="B10" s="85" t="s">
        <v>60</v>
      </c>
      <c r="C10" s="85"/>
      <c r="D10" s="27"/>
      <c r="F10" s="24"/>
      <c r="G10" s="23"/>
      <c r="H10" s="22"/>
      <c r="J10" s="6"/>
      <c r="K10" s="3"/>
      <c r="L10" s="64"/>
      <c r="M10">
        <v>58</v>
      </c>
      <c r="N10">
        <v>92</v>
      </c>
      <c r="O10" s="3">
        <v>2333</v>
      </c>
      <c r="P10" s="3">
        <v>198.48</v>
      </c>
      <c r="Q10" s="3">
        <v>150</v>
      </c>
      <c r="R10" s="3">
        <v>150</v>
      </c>
      <c r="S10" s="3">
        <v>150</v>
      </c>
    </row>
    <row r="11" spans="1:19" x14ac:dyDescent="0.2">
      <c r="A11">
        <v>103</v>
      </c>
      <c r="B11" s="85" t="s">
        <v>6</v>
      </c>
      <c r="C11" s="85"/>
      <c r="D11" s="28">
        <v>54921</v>
      </c>
      <c r="F11" s="22">
        <v>58417</v>
      </c>
      <c r="G11" s="23">
        <v>87919</v>
      </c>
      <c r="H11" s="22">
        <v>90960.47</v>
      </c>
      <c r="I11" s="29">
        <v>104103</v>
      </c>
      <c r="J11" s="22">
        <v>89866</v>
      </c>
      <c r="K11" s="3">
        <v>60414.47</v>
      </c>
      <c r="L11" s="3">
        <v>57909.31</v>
      </c>
      <c r="M11" s="3">
        <v>58995</v>
      </c>
      <c r="N11" s="3">
        <v>56662</v>
      </c>
      <c r="O11" s="3">
        <v>143216.71</v>
      </c>
      <c r="P11" s="3">
        <v>158659.69</v>
      </c>
      <c r="Q11" s="3">
        <v>177399</v>
      </c>
      <c r="R11" s="3">
        <v>177399</v>
      </c>
      <c r="S11" s="3">
        <v>200578</v>
      </c>
    </row>
    <row r="12" spans="1:19" x14ac:dyDescent="0.2">
      <c r="A12" s="6" t="s">
        <v>51</v>
      </c>
      <c r="B12" s="85" t="s">
        <v>52</v>
      </c>
      <c r="C12" s="85"/>
      <c r="D12" s="28"/>
      <c r="F12" s="22"/>
      <c r="G12" s="23"/>
      <c r="H12" s="22"/>
      <c r="I12" s="29"/>
      <c r="J12" s="22"/>
      <c r="K12" s="3"/>
      <c r="L12" s="3">
        <v>80.099999999999994</v>
      </c>
      <c r="M12" s="3">
        <v>440</v>
      </c>
      <c r="N12" s="3">
        <v>82</v>
      </c>
      <c r="O12" s="3">
        <v>235.36</v>
      </c>
      <c r="P12" s="3">
        <v>267.7</v>
      </c>
      <c r="Q12" s="3">
        <v>250</v>
      </c>
      <c r="R12" s="3">
        <v>1100</v>
      </c>
      <c r="S12" s="3">
        <v>1100</v>
      </c>
    </row>
    <row r="13" spans="1:19" x14ac:dyDescent="0.2">
      <c r="A13" s="6" t="s">
        <v>54</v>
      </c>
      <c r="B13" s="85" t="s">
        <v>7</v>
      </c>
      <c r="C13" s="85"/>
      <c r="D13" s="28"/>
      <c r="F13" s="22"/>
      <c r="G13" s="23"/>
      <c r="H13" s="22"/>
      <c r="I13" s="29"/>
      <c r="J13" s="22"/>
      <c r="K13" s="3"/>
      <c r="L13" s="3">
        <v>8510.81</v>
      </c>
      <c r="M13" s="3">
        <v>9607</v>
      </c>
      <c r="N13" s="3">
        <v>8975</v>
      </c>
      <c r="O13" s="3">
        <v>20956.740000000002</v>
      </c>
      <c r="P13" s="3">
        <v>24374.05</v>
      </c>
      <c r="Q13" s="3">
        <v>20000</v>
      </c>
      <c r="R13" s="3">
        <v>22000</v>
      </c>
      <c r="S13" s="3">
        <v>20000</v>
      </c>
    </row>
    <row r="14" spans="1:19" x14ac:dyDescent="0.2">
      <c r="A14" s="6" t="s">
        <v>53</v>
      </c>
      <c r="B14" s="85" t="s">
        <v>55</v>
      </c>
      <c r="C14" s="85"/>
      <c r="D14" s="28"/>
      <c r="F14" s="22"/>
      <c r="G14" s="23"/>
      <c r="H14" s="22"/>
      <c r="I14" s="29"/>
      <c r="J14" s="22"/>
      <c r="K14" s="3"/>
      <c r="L14" s="3">
        <v>3897.7</v>
      </c>
      <c r="M14" s="3">
        <v>4235</v>
      </c>
      <c r="N14" s="3">
        <v>3970</v>
      </c>
      <c r="O14" s="3">
        <v>10782.18</v>
      </c>
      <c r="P14" s="3">
        <v>11718.79</v>
      </c>
      <c r="Q14" s="3">
        <v>12000</v>
      </c>
      <c r="R14" s="3">
        <v>13000</v>
      </c>
      <c r="S14" s="3">
        <v>12500</v>
      </c>
    </row>
    <row r="15" spans="1:19" x14ac:dyDescent="0.2">
      <c r="A15" s="6" t="s">
        <v>58</v>
      </c>
      <c r="B15" s="85" t="s">
        <v>59</v>
      </c>
      <c r="C15" s="85"/>
      <c r="D15" s="28"/>
      <c r="F15" s="22"/>
      <c r="G15" s="23"/>
      <c r="H15" s="22"/>
      <c r="I15" s="29"/>
      <c r="J15" s="22"/>
      <c r="K15" s="3"/>
      <c r="L15" s="3"/>
      <c r="M15" s="3">
        <v>-115</v>
      </c>
      <c r="N15" s="3"/>
      <c r="O15" s="3">
        <v>-104.02</v>
      </c>
      <c r="P15" s="3">
        <v>-1.9</v>
      </c>
      <c r="Q15" s="3">
        <v>0</v>
      </c>
      <c r="R15" s="3">
        <v>0</v>
      </c>
      <c r="S15" s="3">
        <v>0</v>
      </c>
    </row>
    <row r="16" spans="1:19" x14ac:dyDescent="0.2">
      <c r="A16" s="6" t="s">
        <v>72</v>
      </c>
      <c r="B16" s="85" t="s">
        <v>73</v>
      </c>
      <c r="C16" s="85"/>
      <c r="D16" s="28"/>
      <c r="F16" s="22"/>
      <c r="G16" s="23"/>
      <c r="H16" s="22"/>
      <c r="I16" s="29"/>
      <c r="J16" s="22"/>
      <c r="K16" s="3"/>
      <c r="L16" s="3"/>
      <c r="M16" s="3"/>
      <c r="N16" s="3">
        <v>3725</v>
      </c>
      <c r="O16" s="3">
        <v>5336.59</v>
      </c>
      <c r="P16" s="3">
        <v>5614.03</v>
      </c>
      <c r="Q16" s="3">
        <v>5000</v>
      </c>
      <c r="R16" s="3">
        <v>6500</v>
      </c>
      <c r="S16" s="3">
        <v>5700</v>
      </c>
    </row>
    <row r="17" spans="1:19" x14ac:dyDescent="0.2">
      <c r="A17">
        <v>104</v>
      </c>
      <c r="B17" s="85" t="s">
        <v>9</v>
      </c>
      <c r="C17" s="85"/>
      <c r="D17" s="31">
        <v>29745</v>
      </c>
      <c r="F17" s="22">
        <v>83029</v>
      </c>
      <c r="G17" s="23">
        <v>192271</v>
      </c>
      <c r="H17" s="22">
        <v>5623</v>
      </c>
      <c r="I17" s="32">
        <v>40986</v>
      </c>
      <c r="J17" s="23">
        <v>5347</v>
      </c>
      <c r="K17" s="25">
        <v>0</v>
      </c>
      <c r="L17" s="3">
        <v>23818</v>
      </c>
      <c r="M17" s="64">
        <v>0</v>
      </c>
      <c r="N17" s="3">
        <v>1500</v>
      </c>
      <c r="O17" s="3">
        <v>9180</v>
      </c>
      <c r="P17" s="3">
        <v>104269.82</v>
      </c>
      <c r="Q17" s="3">
        <v>0</v>
      </c>
      <c r="R17" s="3">
        <v>52500</v>
      </c>
      <c r="S17" s="3">
        <v>20000</v>
      </c>
    </row>
    <row r="18" spans="1:19" x14ac:dyDescent="0.2">
      <c r="A18">
        <v>106</v>
      </c>
      <c r="B18" s="85" t="s">
        <v>10</v>
      </c>
      <c r="C18" s="85"/>
      <c r="D18" s="31"/>
      <c r="F18" s="22"/>
      <c r="G18" s="23"/>
      <c r="H18" s="22"/>
      <c r="I18" s="32"/>
      <c r="J18" s="23"/>
      <c r="K18" s="25">
        <v>87.3</v>
      </c>
      <c r="L18" s="3">
        <v>624.09</v>
      </c>
      <c r="M18" s="64">
        <v>503</v>
      </c>
      <c r="N18" s="3">
        <v>1086</v>
      </c>
      <c r="O18" s="3">
        <v>18788.11</v>
      </c>
      <c r="P18" s="3">
        <v>231.78</v>
      </c>
      <c r="Q18" s="3">
        <v>0</v>
      </c>
      <c r="R18" s="3">
        <v>9000</v>
      </c>
      <c r="S18" s="3">
        <v>0</v>
      </c>
    </row>
    <row r="19" spans="1:19" ht="13.5" thickBot="1" x14ac:dyDescent="0.25">
      <c r="A19">
        <v>105</v>
      </c>
      <c r="B19" s="90" t="s">
        <v>22</v>
      </c>
      <c r="C19" s="90"/>
      <c r="D19" s="35">
        <v>10178.040000000001</v>
      </c>
      <c r="E19" s="34"/>
      <c r="F19" s="36">
        <v>17828</v>
      </c>
      <c r="G19" s="36">
        <v>384</v>
      </c>
      <c r="H19" s="36">
        <v>7923.34</v>
      </c>
      <c r="I19" s="36">
        <v>7313</v>
      </c>
      <c r="J19" s="37">
        <v>3343</v>
      </c>
      <c r="K19" s="38"/>
      <c r="L19" s="65">
        <v>300</v>
      </c>
      <c r="M19" s="37">
        <v>14571</v>
      </c>
      <c r="N19" s="65">
        <v>29356</v>
      </c>
      <c r="O19" s="65">
        <v>31888.93</v>
      </c>
      <c r="P19" s="65">
        <v>22792.05</v>
      </c>
      <c r="Q19" s="65">
        <v>17000</v>
      </c>
      <c r="R19" s="65">
        <v>23000</v>
      </c>
      <c r="S19" s="65">
        <v>0</v>
      </c>
    </row>
    <row r="20" spans="1:19" x14ac:dyDescent="0.2">
      <c r="A20" s="30" t="s">
        <v>8</v>
      </c>
      <c r="B20" s="91" t="s">
        <v>11</v>
      </c>
      <c r="C20" s="91"/>
      <c r="D20" s="31">
        <f>SUM(D11:D19)</f>
        <v>94844.040000000008</v>
      </c>
      <c r="F20" s="22">
        <f t="shared" ref="F20:L20" si="0">SUM(F11:F19)</f>
        <v>159274</v>
      </c>
      <c r="G20" s="22">
        <f t="shared" si="0"/>
        <v>280574</v>
      </c>
      <c r="H20" s="22">
        <f t="shared" si="0"/>
        <v>104506.81</v>
      </c>
      <c r="I20" s="22">
        <f t="shared" si="0"/>
        <v>152402</v>
      </c>
      <c r="J20" s="24">
        <f t="shared" si="0"/>
        <v>98556</v>
      </c>
      <c r="K20" s="25">
        <f t="shared" si="0"/>
        <v>60501.770000000004</v>
      </c>
      <c r="L20" s="3">
        <f t="shared" si="0"/>
        <v>95140.01</v>
      </c>
      <c r="M20" s="3">
        <f t="shared" ref="M20:S20" si="1">SUM(M10:M19)</f>
        <v>88294</v>
      </c>
      <c r="N20" s="76">
        <f t="shared" si="1"/>
        <v>105448</v>
      </c>
      <c r="O20" s="3">
        <f t="shared" si="1"/>
        <v>242613.59999999998</v>
      </c>
      <c r="P20" s="3">
        <f t="shared" si="1"/>
        <v>328124.49000000005</v>
      </c>
      <c r="Q20" s="3">
        <f t="shared" si="1"/>
        <v>231799</v>
      </c>
      <c r="R20" s="3">
        <f t="shared" si="1"/>
        <v>304649</v>
      </c>
      <c r="S20" s="3">
        <f t="shared" si="1"/>
        <v>260028</v>
      </c>
    </row>
    <row r="21" spans="1:19" x14ac:dyDescent="0.2">
      <c r="B21" s="92"/>
      <c r="C21" s="92"/>
      <c r="D21" s="31"/>
      <c r="F21" s="24"/>
      <c r="G21" s="23"/>
      <c r="H21" s="22"/>
      <c r="I21" s="41"/>
      <c r="J21" s="24"/>
      <c r="K21" s="25"/>
      <c r="L21" s="3"/>
      <c r="O21" s="3"/>
      <c r="P21" s="3"/>
      <c r="Q21" s="3"/>
    </row>
    <row r="22" spans="1:19" x14ac:dyDescent="0.2">
      <c r="B22" s="84" t="s">
        <v>12</v>
      </c>
      <c r="C22" s="84"/>
      <c r="D22" s="31"/>
      <c r="F22" s="24"/>
      <c r="G22" s="23">
        <f>SUM(G20+G7)</f>
        <v>386646.14</v>
      </c>
      <c r="H22" s="23">
        <f>SUM(H20+H7)</f>
        <v>198432.15</v>
      </c>
      <c r="I22" s="23">
        <f>SUM(I7+I20)</f>
        <v>294016</v>
      </c>
      <c r="J22" s="24">
        <f t="shared" ref="J22:S22" si="2">SUM(J20+J7)</f>
        <v>257691</v>
      </c>
      <c r="K22" s="25">
        <f t="shared" si="2"/>
        <v>360592.74</v>
      </c>
      <c r="L22" s="3">
        <f t="shared" si="2"/>
        <v>349877.27</v>
      </c>
      <c r="M22" s="3">
        <f t="shared" si="2"/>
        <v>380666.79</v>
      </c>
      <c r="N22" s="76">
        <f t="shared" si="2"/>
        <v>358713</v>
      </c>
      <c r="O22" s="3">
        <f t="shared" si="2"/>
        <v>514830.6</v>
      </c>
      <c r="P22" s="3">
        <f t="shared" si="2"/>
        <v>676673.13000000012</v>
      </c>
      <c r="Q22" s="3">
        <f t="shared" si="2"/>
        <v>720141.4800000001</v>
      </c>
      <c r="R22" s="3">
        <f t="shared" si="2"/>
        <v>792991.4800000001</v>
      </c>
      <c r="S22" s="3">
        <f t="shared" si="2"/>
        <v>486111.4800000001</v>
      </c>
    </row>
    <row r="23" spans="1:19" x14ac:dyDescent="0.2">
      <c r="B23" s="87"/>
      <c r="C23" s="87"/>
      <c r="D23" s="31"/>
      <c r="F23" s="24"/>
      <c r="G23" s="23"/>
      <c r="H23" s="22"/>
      <c r="I23" s="41"/>
      <c r="J23" s="6"/>
      <c r="K23" s="25"/>
      <c r="O23" s="3"/>
    </row>
    <row r="24" spans="1:19" x14ac:dyDescent="0.2">
      <c r="B24" s="89" t="s">
        <v>13</v>
      </c>
      <c r="C24" s="89"/>
      <c r="D24" s="31"/>
      <c r="F24" s="24"/>
      <c r="G24" s="23"/>
      <c r="H24" s="22"/>
      <c r="I24" s="41"/>
      <c r="J24" s="6"/>
      <c r="K24" s="25"/>
      <c r="O24" s="3"/>
    </row>
    <row r="25" spans="1:19" x14ac:dyDescent="0.2">
      <c r="A25" s="1">
        <v>200</v>
      </c>
      <c r="B25" s="94" t="s">
        <v>164</v>
      </c>
      <c r="C25" s="94"/>
      <c r="D25" s="31"/>
      <c r="F25" s="24"/>
      <c r="G25" s="23"/>
      <c r="H25" s="22"/>
      <c r="I25" s="41"/>
      <c r="J25" s="6"/>
      <c r="K25" s="25"/>
      <c r="O25" s="3"/>
    </row>
    <row r="26" spans="1:19" x14ac:dyDescent="0.2">
      <c r="A26">
        <v>201</v>
      </c>
      <c r="B26" s="93" t="s">
        <v>121</v>
      </c>
      <c r="C26" s="93"/>
      <c r="D26" s="2"/>
      <c r="F26" s="3"/>
      <c r="G26" s="4"/>
      <c r="H26" s="5"/>
      <c r="I26">
        <v>4664</v>
      </c>
      <c r="J26" s="24">
        <v>3339</v>
      </c>
      <c r="K26" s="25">
        <v>2791</v>
      </c>
      <c r="L26" s="3">
        <v>3368</v>
      </c>
      <c r="M26" s="3">
        <v>556</v>
      </c>
      <c r="N26" s="3">
        <v>866</v>
      </c>
      <c r="O26" s="3">
        <v>1300.5899999999999</v>
      </c>
      <c r="P26" s="3">
        <v>6037</v>
      </c>
      <c r="Q26" s="3">
        <v>2000</v>
      </c>
      <c r="R26" s="3">
        <v>20000</v>
      </c>
      <c r="S26" s="3">
        <v>10000</v>
      </c>
    </row>
    <row r="27" spans="1:19" x14ac:dyDescent="0.2">
      <c r="A27" s="6" t="s">
        <v>77</v>
      </c>
      <c r="B27" s="93" t="s">
        <v>122</v>
      </c>
      <c r="C27" s="93"/>
      <c r="D27" s="2"/>
      <c r="F27" s="3"/>
      <c r="G27" s="4"/>
      <c r="H27" s="5"/>
      <c r="J27" s="24"/>
      <c r="K27" s="25"/>
      <c r="L27" s="3"/>
      <c r="M27" s="3"/>
      <c r="N27" s="3">
        <v>14640</v>
      </c>
      <c r="O27" s="3">
        <v>0</v>
      </c>
      <c r="P27" s="3">
        <v>329</v>
      </c>
      <c r="Q27" s="3">
        <v>0</v>
      </c>
      <c r="R27" s="3">
        <v>0</v>
      </c>
      <c r="S27" s="3">
        <v>250</v>
      </c>
    </row>
    <row r="28" spans="1:19" x14ac:dyDescent="0.2">
      <c r="A28">
        <v>202</v>
      </c>
      <c r="B28" s="93" t="s">
        <v>123</v>
      </c>
      <c r="C28" s="93"/>
      <c r="D28" s="2"/>
      <c r="F28" s="3"/>
      <c r="G28" s="4"/>
      <c r="H28" s="5"/>
      <c r="J28" s="24"/>
      <c r="K28" s="25">
        <v>1738</v>
      </c>
      <c r="L28" s="3">
        <v>1334.89</v>
      </c>
      <c r="M28" s="3">
        <v>1033</v>
      </c>
      <c r="N28" s="3">
        <v>1214</v>
      </c>
      <c r="O28" s="3">
        <v>3073.87</v>
      </c>
      <c r="P28" s="3">
        <v>3412.84</v>
      </c>
      <c r="Q28" s="3">
        <v>3500</v>
      </c>
      <c r="R28" s="3">
        <v>3800</v>
      </c>
      <c r="S28" s="3">
        <v>4000</v>
      </c>
    </row>
    <row r="29" spans="1:19" x14ac:dyDescent="0.2">
      <c r="A29">
        <v>203</v>
      </c>
      <c r="B29" s="93" t="s">
        <v>124</v>
      </c>
      <c r="C29" s="93"/>
      <c r="D29" s="2"/>
      <c r="F29" s="3"/>
      <c r="G29" s="4"/>
      <c r="H29" s="5"/>
      <c r="J29" s="24">
        <v>767</v>
      </c>
      <c r="K29" s="25">
        <v>13589</v>
      </c>
      <c r="L29" s="3">
        <v>15499</v>
      </c>
      <c r="M29" s="3">
        <v>15719</v>
      </c>
      <c r="N29" s="3">
        <v>15556</v>
      </c>
      <c r="O29" s="3">
        <v>30867</v>
      </c>
      <c r="P29" s="3">
        <v>34458</v>
      </c>
      <c r="Q29" s="3">
        <v>35478</v>
      </c>
      <c r="R29" s="3">
        <v>35478</v>
      </c>
      <c r="S29" s="3">
        <v>35478</v>
      </c>
    </row>
    <row r="30" spans="1:19" x14ac:dyDescent="0.2">
      <c r="A30" s="6" t="s">
        <v>61</v>
      </c>
      <c r="B30" s="93" t="s">
        <v>125</v>
      </c>
      <c r="C30" s="93"/>
      <c r="D30" s="2"/>
      <c r="F30" s="3"/>
      <c r="G30" s="4"/>
      <c r="H30" s="5"/>
      <c r="J30" s="24"/>
      <c r="K30" s="25"/>
      <c r="L30" s="3"/>
      <c r="M30" s="3">
        <v>57.89</v>
      </c>
      <c r="N30" s="3"/>
      <c r="O30" s="3">
        <v>0</v>
      </c>
      <c r="P30" s="3">
        <v>714.7</v>
      </c>
      <c r="Q30" s="3">
        <v>2000</v>
      </c>
      <c r="R30" s="3">
        <v>2000</v>
      </c>
      <c r="S30" s="3" t="s">
        <v>8</v>
      </c>
    </row>
    <row r="31" spans="1:19" x14ac:dyDescent="0.2">
      <c r="A31">
        <v>204</v>
      </c>
      <c r="B31" s="93" t="s">
        <v>126</v>
      </c>
      <c r="C31" s="93"/>
      <c r="D31" s="2"/>
      <c r="F31" s="3"/>
      <c r="G31" s="4"/>
      <c r="H31" s="5"/>
      <c r="J31" s="24">
        <v>2345</v>
      </c>
      <c r="K31" s="25">
        <v>1737</v>
      </c>
      <c r="L31" s="3">
        <v>685.09</v>
      </c>
      <c r="M31" s="3">
        <v>848</v>
      </c>
      <c r="N31" s="3">
        <v>680</v>
      </c>
      <c r="O31" s="3">
        <v>690</v>
      </c>
      <c r="P31" s="3">
        <v>490</v>
      </c>
      <c r="Q31" s="3">
        <v>750</v>
      </c>
      <c r="R31" s="3">
        <v>750</v>
      </c>
      <c r="S31" s="3">
        <v>500</v>
      </c>
    </row>
    <row r="32" spans="1:19" x14ac:dyDescent="0.2">
      <c r="A32">
        <v>205</v>
      </c>
      <c r="B32" s="93" t="s">
        <v>127</v>
      </c>
      <c r="C32" s="93"/>
      <c r="D32" s="2"/>
      <c r="F32" s="3"/>
      <c r="G32" s="4"/>
      <c r="H32" s="5"/>
      <c r="J32" s="24">
        <v>1394</v>
      </c>
      <c r="K32" s="25"/>
      <c r="L32" s="3">
        <v>1217.8</v>
      </c>
      <c r="M32" s="3">
        <v>1053.52</v>
      </c>
      <c r="N32" s="3">
        <v>913</v>
      </c>
      <c r="O32" s="3">
        <v>459.26</v>
      </c>
      <c r="P32" s="3">
        <v>449.45</v>
      </c>
      <c r="Q32" s="3">
        <v>500</v>
      </c>
      <c r="R32" s="3">
        <v>1000</v>
      </c>
    </row>
    <row r="33" spans="1:19" x14ac:dyDescent="0.2">
      <c r="A33">
        <v>206</v>
      </c>
      <c r="B33" s="93" t="s">
        <v>128</v>
      </c>
      <c r="C33" s="93"/>
      <c r="D33" s="2"/>
      <c r="F33" s="3"/>
      <c r="G33" s="4"/>
      <c r="H33" s="5"/>
      <c r="J33" s="24"/>
      <c r="K33" s="25"/>
      <c r="L33" s="3">
        <v>1950</v>
      </c>
      <c r="M33" s="3">
        <v>7800</v>
      </c>
      <c r="N33" s="3">
        <v>7800</v>
      </c>
      <c r="O33" s="3">
        <v>8400</v>
      </c>
      <c r="P33" s="3">
        <v>9400</v>
      </c>
      <c r="Q33" s="3">
        <v>8400</v>
      </c>
      <c r="R33" s="3">
        <v>8800</v>
      </c>
      <c r="S33" s="3">
        <v>9600</v>
      </c>
    </row>
    <row r="34" spans="1:19" x14ac:dyDescent="0.2">
      <c r="A34">
        <v>207</v>
      </c>
      <c r="B34" s="93" t="s">
        <v>129</v>
      </c>
      <c r="C34" s="93"/>
      <c r="D34" s="2"/>
      <c r="F34" s="3"/>
      <c r="G34" s="4"/>
      <c r="H34" s="5"/>
      <c r="J34" s="24"/>
      <c r="K34" s="25"/>
      <c r="L34" s="3"/>
      <c r="M34" s="3">
        <v>242</v>
      </c>
      <c r="N34" s="3">
        <v>155</v>
      </c>
      <c r="O34" s="3">
        <v>341.2</v>
      </c>
      <c r="P34" s="3">
        <v>929.34</v>
      </c>
      <c r="Q34" s="3">
        <v>1000</v>
      </c>
      <c r="R34" s="3">
        <v>3000</v>
      </c>
      <c r="S34" s="3">
        <v>500</v>
      </c>
    </row>
    <row r="35" spans="1:19" x14ac:dyDescent="0.2">
      <c r="A35">
        <v>208</v>
      </c>
      <c r="B35" s="93" t="s">
        <v>130</v>
      </c>
      <c r="C35" s="93"/>
      <c r="D35" s="2"/>
      <c r="F35" s="3"/>
      <c r="G35" s="4"/>
      <c r="H35" s="5"/>
      <c r="J35" s="24"/>
      <c r="K35" s="25"/>
      <c r="L35" s="3"/>
      <c r="M35" s="3">
        <v>14.37</v>
      </c>
      <c r="N35" s="3"/>
      <c r="O35" s="3">
        <v>45</v>
      </c>
      <c r="P35" s="3">
        <v>0</v>
      </c>
      <c r="Q35" s="3">
        <v>0</v>
      </c>
      <c r="R35" s="3">
        <v>0</v>
      </c>
    </row>
    <row r="36" spans="1:19" x14ac:dyDescent="0.2">
      <c r="A36">
        <v>209</v>
      </c>
      <c r="B36" s="93" t="s">
        <v>131</v>
      </c>
      <c r="C36" s="93"/>
      <c r="D36" s="2"/>
      <c r="F36" s="3"/>
      <c r="G36" s="4"/>
      <c r="H36" s="5"/>
      <c r="J36" s="24"/>
      <c r="K36" s="25"/>
      <c r="L36" s="3"/>
      <c r="M36" s="3">
        <v>288.89999999999998</v>
      </c>
      <c r="N36" s="3"/>
      <c r="O36" s="3">
        <v>508.85</v>
      </c>
      <c r="P36" s="3">
        <v>1136.9000000000001</v>
      </c>
      <c r="Q36" s="3">
        <v>1500</v>
      </c>
      <c r="R36" s="3">
        <v>1500</v>
      </c>
      <c r="S36" s="3">
        <v>550</v>
      </c>
    </row>
    <row r="37" spans="1:19" x14ac:dyDescent="0.2">
      <c r="A37">
        <v>210</v>
      </c>
      <c r="B37" s="93" t="s">
        <v>132</v>
      </c>
      <c r="C37" s="93"/>
      <c r="D37" s="31"/>
      <c r="F37" s="22"/>
      <c r="G37" s="22"/>
      <c r="H37" s="22"/>
      <c r="I37" s="22"/>
      <c r="J37" s="22"/>
      <c r="K37" s="25"/>
      <c r="M37" s="3"/>
      <c r="O37" s="3">
        <v>1092</v>
      </c>
      <c r="P37" s="3">
        <v>0</v>
      </c>
      <c r="Q37" s="3">
        <v>1000</v>
      </c>
      <c r="R37" s="3">
        <v>0</v>
      </c>
    </row>
    <row r="38" spans="1:19" x14ac:dyDescent="0.2">
      <c r="A38">
        <v>211</v>
      </c>
      <c r="B38" s="93" t="s">
        <v>133</v>
      </c>
      <c r="C38" s="93"/>
      <c r="D38" s="31"/>
      <c r="F38" s="22"/>
      <c r="G38" s="22"/>
      <c r="H38" s="22"/>
      <c r="I38" s="22"/>
      <c r="J38" s="22"/>
      <c r="K38" s="25"/>
      <c r="M38" s="3"/>
      <c r="O38" s="3"/>
      <c r="Q38" s="3" t="s">
        <v>8</v>
      </c>
      <c r="R38" s="3">
        <v>0</v>
      </c>
      <c r="S38" s="3">
        <v>10000</v>
      </c>
    </row>
    <row r="39" spans="1:19" x14ac:dyDescent="0.2">
      <c r="A39" s="1">
        <v>300</v>
      </c>
      <c r="B39" s="95" t="s">
        <v>30</v>
      </c>
      <c r="C39" s="95"/>
      <c r="D39" s="54">
        <v>676.8</v>
      </c>
      <c r="E39" s="1"/>
      <c r="F39" s="66">
        <v>2119.4499999999998</v>
      </c>
      <c r="G39" s="66">
        <v>5112</v>
      </c>
      <c r="H39" s="66">
        <v>3772.91</v>
      </c>
      <c r="I39" s="66">
        <v>3069</v>
      </c>
      <c r="J39" s="66">
        <v>4398</v>
      </c>
      <c r="K39" s="13"/>
      <c r="L39" s="13" t="s">
        <v>8</v>
      </c>
      <c r="M39" s="13" t="s">
        <v>8</v>
      </c>
      <c r="N39" s="1"/>
      <c r="O39" s="13"/>
      <c r="P39" s="1"/>
      <c r="Q39" s="1"/>
      <c r="R39" s="1"/>
    </row>
    <row r="40" spans="1:19" x14ac:dyDescent="0.2">
      <c r="A40">
        <v>301</v>
      </c>
      <c r="B40" s="93" t="s">
        <v>134</v>
      </c>
      <c r="C40" s="93"/>
      <c r="D40" s="31">
        <v>2252.4</v>
      </c>
      <c r="F40" s="22">
        <v>2790.07</v>
      </c>
      <c r="G40" s="22">
        <v>3058</v>
      </c>
      <c r="H40" s="22">
        <v>3823</v>
      </c>
      <c r="I40" s="22">
        <v>367</v>
      </c>
      <c r="J40" s="22">
        <v>572</v>
      </c>
      <c r="K40" s="25">
        <v>9615</v>
      </c>
      <c r="L40" s="3">
        <v>8399</v>
      </c>
      <c r="M40" s="3">
        <v>8561</v>
      </c>
      <c r="N40" s="3">
        <v>8335</v>
      </c>
      <c r="O40" s="3">
        <v>9320</v>
      </c>
      <c r="P40" s="3">
        <v>7964</v>
      </c>
      <c r="Q40" s="3">
        <v>9500</v>
      </c>
      <c r="R40" s="3">
        <v>9500</v>
      </c>
    </row>
    <row r="41" spans="1:19" x14ac:dyDescent="0.2">
      <c r="A41">
        <v>302</v>
      </c>
      <c r="B41" s="93" t="s">
        <v>135</v>
      </c>
      <c r="C41" s="93"/>
      <c r="D41" s="28">
        <v>9847</v>
      </c>
      <c r="F41" s="22">
        <v>4870</v>
      </c>
      <c r="G41" s="22">
        <v>-2211</v>
      </c>
      <c r="H41" s="22">
        <v>4700.16</v>
      </c>
      <c r="I41" s="22">
        <v>2620</v>
      </c>
      <c r="J41" s="22">
        <v>2345</v>
      </c>
      <c r="K41" s="25">
        <v>2428</v>
      </c>
      <c r="L41" s="22">
        <v>3592.48</v>
      </c>
      <c r="M41" s="3">
        <v>1700</v>
      </c>
      <c r="N41" s="3">
        <v>2724</v>
      </c>
      <c r="O41" s="3">
        <v>1041</v>
      </c>
      <c r="P41" s="3">
        <v>844</v>
      </c>
      <c r="Q41" s="3">
        <v>1500</v>
      </c>
      <c r="R41" s="3">
        <v>1100</v>
      </c>
    </row>
    <row r="42" spans="1:19" x14ac:dyDescent="0.2">
      <c r="A42">
        <v>303</v>
      </c>
      <c r="B42" s="93" t="s">
        <v>136</v>
      </c>
      <c r="C42" s="93"/>
      <c r="D42" s="28">
        <v>2211.4</v>
      </c>
      <c r="F42" s="22">
        <v>3166.37</v>
      </c>
      <c r="G42" s="22">
        <v>4662</v>
      </c>
      <c r="H42" s="22">
        <v>4380.28</v>
      </c>
      <c r="I42" s="22">
        <v>4553</v>
      </c>
      <c r="J42" s="22">
        <v>4962</v>
      </c>
      <c r="K42" s="25">
        <v>3405</v>
      </c>
      <c r="L42" s="22">
        <v>4020.97</v>
      </c>
      <c r="M42" s="3">
        <v>4222</v>
      </c>
      <c r="N42" s="3">
        <v>4151</v>
      </c>
      <c r="O42" s="3">
        <v>4378</v>
      </c>
      <c r="P42" s="3">
        <v>4761.96</v>
      </c>
      <c r="Q42" s="3">
        <v>5000</v>
      </c>
      <c r="R42" s="3">
        <v>5500</v>
      </c>
    </row>
    <row r="43" spans="1:19" x14ac:dyDescent="0.2">
      <c r="A43">
        <v>304</v>
      </c>
      <c r="B43" s="93" t="s">
        <v>137</v>
      </c>
      <c r="C43" s="93"/>
      <c r="D43" s="28"/>
      <c r="F43" s="22">
        <v>0</v>
      </c>
      <c r="G43" s="22">
        <v>0</v>
      </c>
      <c r="H43" s="22">
        <v>0</v>
      </c>
      <c r="I43" s="22"/>
      <c r="J43" s="22">
        <v>0</v>
      </c>
      <c r="K43" s="25">
        <v>5100</v>
      </c>
      <c r="L43" s="22">
        <v>1800.95</v>
      </c>
      <c r="M43" s="3">
        <v>3500</v>
      </c>
      <c r="N43" s="3">
        <v>916</v>
      </c>
      <c r="O43" s="3">
        <v>590.11</v>
      </c>
      <c r="P43" s="3">
        <v>186.3</v>
      </c>
      <c r="Q43" s="3">
        <v>5000</v>
      </c>
      <c r="R43" s="3">
        <v>1500</v>
      </c>
    </row>
    <row r="44" spans="1:19" x14ac:dyDescent="0.2">
      <c r="A44">
        <v>305</v>
      </c>
      <c r="B44" s="93" t="s">
        <v>138</v>
      </c>
      <c r="C44" s="93"/>
      <c r="D44" s="28"/>
      <c r="F44" s="22"/>
      <c r="G44" s="22"/>
      <c r="H44" s="22"/>
      <c r="I44" s="22"/>
      <c r="J44" s="22"/>
      <c r="K44" s="25"/>
      <c r="L44" s="22"/>
      <c r="M44" s="3">
        <v>1436</v>
      </c>
      <c r="N44" s="3" t="s">
        <v>8</v>
      </c>
      <c r="O44" s="3">
        <v>1148.1600000000001</v>
      </c>
      <c r="P44" s="3">
        <v>1148.1600000000001</v>
      </c>
      <c r="Q44" s="3">
        <v>1200</v>
      </c>
      <c r="R44" s="3">
        <v>1200</v>
      </c>
    </row>
    <row r="45" spans="1:19" x14ac:dyDescent="0.2">
      <c r="A45">
        <v>306</v>
      </c>
      <c r="B45" s="93" t="s">
        <v>139</v>
      </c>
      <c r="C45" s="93"/>
      <c r="D45" s="28"/>
      <c r="F45" s="22"/>
      <c r="G45" s="22"/>
      <c r="H45" s="22"/>
      <c r="I45" s="22"/>
      <c r="J45" s="22"/>
      <c r="K45" s="25"/>
      <c r="L45" s="22"/>
      <c r="M45" s="3"/>
      <c r="N45" s="3">
        <v>24</v>
      </c>
      <c r="O45" s="3">
        <v>0</v>
      </c>
      <c r="P45" s="3">
        <v>0</v>
      </c>
      <c r="Q45" s="3">
        <v>1000</v>
      </c>
      <c r="R45" s="3">
        <v>1000</v>
      </c>
    </row>
    <row r="46" spans="1:19" x14ac:dyDescent="0.2">
      <c r="A46" s="1">
        <v>400</v>
      </c>
      <c r="B46" s="95" t="s">
        <v>34</v>
      </c>
      <c r="C46" s="95"/>
      <c r="D46" s="28">
        <v>1596.61</v>
      </c>
      <c r="F46" s="22"/>
      <c r="G46" s="22"/>
      <c r="H46" s="22"/>
      <c r="J46" s="6"/>
      <c r="K46" s="25"/>
      <c r="M46" s="3"/>
      <c r="O46" s="3"/>
    </row>
    <row r="47" spans="1:19" x14ac:dyDescent="0.2">
      <c r="A47">
        <v>401</v>
      </c>
      <c r="B47" s="93" t="s">
        <v>140</v>
      </c>
      <c r="C47" s="93"/>
      <c r="D47" s="31"/>
      <c r="F47" s="22">
        <v>1844.42</v>
      </c>
      <c r="G47" s="45">
        <v>9943</v>
      </c>
      <c r="H47" s="22">
        <v>1063.9000000000001</v>
      </c>
      <c r="I47" s="22">
        <v>7842</v>
      </c>
      <c r="J47" s="22">
        <v>2314</v>
      </c>
      <c r="K47" s="25">
        <v>3018</v>
      </c>
      <c r="L47" s="3">
        <v>945</v>
      </c>
      <c r="M47" s="3">
        <v>2123</v>
      </c>
      <c r="N47" s="3">
        <v>3040</v>
      </c>
      <c r="O47" s="3">
        <v>10932.29</v>
      </c>
      <c r="P47" s="3">
        <v>1304.22</v>
      </c>
      <c r="Q47" s="3">
        <v>20000</v>
      </c>
      <c r="R47" s="3">
        <v>20000</v>
      </c>
    </row>
    <row r="48" spans="1:19" x14ac:dyDescent="0.2">
      <c r="A48">
        <v>402</v>
      </c>
      <c r="B48" s="93" t="s">
        <v>141</v>
      </c>
      <c r="C48" s="93"/>
      <c r="D48" s="31"/>
      <c r="F48" s="22">
        <v>0</v>
      </c>
      <c r="G48" s="22">
        <v>0</v>
      </c>
      <c r="H48" s="22">
        <v>0</v>
      </c>
      <c r="I48" s="22">
        <v>722</v>
      </c>
      <c r="J48" s="24">
        <v>0</v>
      </c>
      <c r="K48" s="25">
        <v>1750</v>
      </c>
      <c r="L48" s="24">
        <v>1443.57</v>
      </c>
      <c r="M48" s="3">
        <v>1832</v>
      </c>
      <c r="N48" s="24">
        <v>1908</v>
      </c>
      <c r="O48" s="3">
        <v>1362.53</v>
      </c>
      <c r="P48" s="3">
        <v>1088.08</v>
      </c>
      <c r="Q48" s="3">
        <v>3500</v>
      </c>
      <c r="R48" s="3">
        <v>3500</v>
      </c>
      <c r="S48" s="3">
        <v>700</v>
      </c>
    </row>
    <row r="49" spans="1:25" x14ac:dyDescent="0.2">
      <c r="A49">
        <v>403</v>
      </c>
      <c r="B49" s="93" t="s">
        <v>142</v>
      </c>
      <c r="C49" s="93"/>
      <c r="D49" s="31"/>
      <c r="F49" s="22"/>
      <c r="G49" s="22"/>
      <c r="H49" s="22"/>
      <c r="I49" s="22"/>
      <c r="J49" s="24"/>
      <c r="K49" s="25">
        <v>1969</v>
      </c>
      <c r="L49" s="24">
        <v>6128.14</v>
      </c>
      <c r="M49" s="3">
        <v>40</v>
      </c>
      <c r="N49" s="24">
        <v>261</v>
      </c>
      <c r="O49" s="3">
        <v>5.96</v>
      </c>
      <c r="P49" s="3">
        <v>201.86</v>
      </c>
      <c r="Q49" s="3">
        <v>10000</v>
      </c>
      <c r="R49" s="3">
        <v>5000</v>
      </c>
    </row>
    <row r="50" spans="1:25" x14ac:dyDescent="0.2">
      <c r="A50">
        <v>404</v>
      </c>
      <c r="B50" s="93" t="s">
        <v>143</v>
      </c>
      <c r="C50" s="93"/>
      <c r="D50" s="31"/>
      <c r="F50" s="22"/>
      <c r="G50" s="22"/>
      <c r="H50" s="22"/>
      <c r="I50" s="22"/>
      <c r="J50" s="24"/>
      <c r="K50" s="25"/>
      <c r="L50" s="24"/>
      <c r="M50" s="3">
        <v>169</v>
      </c>
      <c r="N50" s="24">
        <v>140</v>
      </c>
      <c r="O50" s="3">
        <v>140</v>
      </c>
      <c r="P50" s="3">
        <v>140</v>
      </c>
      <c r="Q50" s="3">
        <v>140</v>
      </c>
      <c r="R50" s="3">
        <v>140</v>
      </c>
    </row>
    <row r="51" spans="1:25" x14ac:dyDescent="0.2">
      <c r="A51" s="1">
        <v>500</v>
      </c>
      <c r="B51" s="95" t="s">
        <v>35</v>
      </c>
      <c r="C51" s="95"/>
      <c r="D51" s="28"/>
      <c r="F51" s="22"/>
      <c r="G51" s="22"/>
      <c r="H51" s="22"/>
      <c r="I51" s="22"/>
      <c r="J51" s="6"/>
      <c r="K51" s="25"/>
      <c r="M51" s="3"/>
      <c r="O51" s="3"/>
    </row>
    <row r="52" spans="1:25" x14ac:dyDescent="0.2">
      <c r="A52">
        <v>501</v>
      </c>
      <c r="B52" s="93" t="s">
        <v>144</v>
      </c>
      <c r="C52" s="93"/>
      <c r="D52" s="28"/>
      <c r="F52" s="22">
        <v>100</v>
      </c>
      <c r="G52" s="22">
        <v>225</v>
      </c>
      <c r="H52" s="22">
        <v>3097.26</v>
      </c>
      <c r="I52" s="22">
        <v>3376</v>
      </c>
      <c r="J52" s="22">
        <v>3086</v>
      </c>
      <c r="K52" s="25">
        <v>507</v>
      </c>
      <c r="L52" s="22">
        <v>34.68</v>
      </c>
      <c r="M52" s="3">
        <v>82</v>
      </c>
      <c r="N52" s="22">
        <v>0</v>
      </c>
      <c r="O52" s="3">
        <v>357.48</v>
      </c>
      <c r="P52" s="3">
        <v>3469</v>
      </c>
      <c r="Q52" s="3">
        <v>6000</v>
      </c>
      <c r="R52" s="3">
        <v>4000</v>
      </c>
    </row>
    <row r="53" spans="1:25" x14ac:dyDescent="0.2">
      <c r="A53">
        <v>502</v>
      </c>
      <c r="B53" s="93" t="s">
        <v>145</v>
      </c>
      <c r="C53" s="93"/>
      <c r="D53" s="28"/>
      <c r="F53" s="22">
        <v>0</v>
      </c>
      <c r="G53" s="22">
        <v>0</v>
      </c>
      <c r="H53" s="22">
        <v>4807.8500000000004</v>
      </c>
      <c r="I53" s="22">
        <v>455</v>
      </c>
      <c r="J53" s="22">
        <v>451</v>
      </c>
      <c r="K53" s="25">
        <v>4850</v>
      </c>
      <c r="L53" s="22">
        <v>3917.42</v>
      </c>
      <c r="M53" s="3">
        <v>4178</v>
      </c>
      <c r="N53" s="22">
        <v>3234</v>
      </c>
      <c r="O53" s="3">
        <v>4063.7</v>
      </c>
      <c r="P53" s="22">
        <v>3822.88</v>
      </c>
      <c r="Q53" s="22">
        <v>5000</v>
      </c>
      <c r="R53" s="22">
        <v>5000</v>
      </c>
      <c r="S53" s="22">
        <v>2000</v>
      </c>
    </row>
    <row r="54" spans="1:25" x14ac:dyDescent="0.2">
      <c r="A54">
        <v>503</v>
      </c>
      <c r="B54" s="93" t="s">
        <v>146</v>
      </c>
      <c r="C54" s="93"/>
      <c r="D54" s="28"/>
      <c r="F54" s="22"/>
      <c r="G54" s="22"/>
      <c r="H54" s="22"/>
      <c r="I54" s="22"/>
      <c r="J54" s="22"/>
      <c r="K54" s="25"/>
      <c r="L54" s="22"/>
      <c r="M54" s="3">
        <v>5</v>
      </c>
      <c r="N54" s="22"/>
      <c r="O54" s="3">
        <v>94.52</v>
      </c>
      <c r="P54" s="3">
        <v>0</v>
      </c>
      <c r="Q54" s="3">
        <v>4000</v>
      </c>
      <c r="R54" s="3">
        <v>4000</v>
      </c>
    </row>
    <row r="55" spans="1:25" x14ac:dyDescent="0.2">
      <c r="A55" s="1">
        <v>600</v>
      </c>
      <c r="B55" s="95" t="s">
        <v>165</v>
      </c>
      <c r="C55" s="95"/>
      <c r="D55" s="28"/>
      <c r="F55" s="51"/>
      <c r="G55" s="22"/>
      <c r="H55" s="22"/>
      <c r="I55" s="22"/>
      <c r="J55" s="6"/>
      <c r="K55" s="25"/>
      <c r="M55" s="3"/>
      <c r="O55" s="3"/>
    </row>
    <row r="56" spans="1:25" x14ac:dyDescent="0.2">
      <c r="A56">
        <v>601</v>
      </c>
      <c r="B56" s="93" t="s">
        <v>147</v>
      </c>
      <c r="C56" s="93"/>
      <c r="D56" s="28"/>
      <c r="F56" s="51">
        <v>8272</v>
      </c>
      <c r="G56" s="22">
        <v>6844</v>
      </c>
      <c r="H56" s="22">
        <v>3980</v>
      </c>
      <c r="I56" s="22">
        <v>3687</v>
      </c>
      <c r="J56" s="22">
        <v>3110</v>
      </c>
      <c r="K56" s="25">
        <v>989</v>
      </c>
      <c r="L56" s="22">
        <v>1376.65</v>
      </c>
      <c r="M56" s="3">
        <v>1605.39</v>
      </c>
      <c r="N56" s="22">
        <v>1784</v>
      </c>
      <c r="O56" s="3">
        <v>1327.55</v>
      </c>
      <c r="P56" s="22">
        <v>7041.57</v>
      </c>
      <c r="Q56" s="22">
        <v>3000</v>
      </c>
      <c r="R56" s="22">
        <v>5000</v>
      </c>
      <c r="U56" s="22"/>
      <c r="V56" s="3"/>
      <c r="W56" s="22"/>
      <c r="X56" s="22"/>
      <c r="Y56" s="22"/>
    </row>
    <row r="57" spans="1:25" x14ac:dyDescent="0.2">
      <c r="A57">
        <v>602</v>
      </c>
      <c r="B57" s="93" t="s">
        <v>148</v>
      </c>
      <c r="C57" s="93"/>
      <c r="D57" s="28"/>
      <c r="F57" s="51"/>
      <c r="G57" s="22"/>
      <c r="H57" s="22"/>
      <c r="I57" s="22"/>
      <c r="J57" s="22"/>
      <c r="K57" s="25"/>
      <c r="L57" s="22"/>
      <c r="M57" s="3"/>
      <c r="N57" s="22"/>
      <c r="O57" s="3"/>
      <c r="P57" s="22">
        <v>0</v>
      </c>
      <c r="Q57" s="22">
        <v>12000</v>
      </c>
      <c r="R57" s="22">
        <v>15000</v>
      </c>
      <c r="U57" s="22"/>
      <c r="V57" s="3"/>
      <c r="W57" s="22"/>
      <c r="X57" s="22"/>
      <c r="Y57" s="22"/>
    </row>
    <row r="58" spans="1:25" x14ac:dyDescent="0.2">
      <c r="A58">
        <v>603</v>
      </c>
      <c r="B58" s="93" t="s">
        <v>149</v>
      </c>
      <c r="C58" s="93"/>
      <c r="D58" s="28"/>
      <c r="F58" s="51"/>
      <c r="G58" s="22"/>
      <c r="H58" s="22"/>
      <c r="I58" s="22"/>
      <c r="J58" s="22"/>
      <c r="K58" s="25"/>
      <c r="L58" s="22"/>
      <c r="M58" s="3"/>
      <c r="O58" s="3"/>
      <c r="P58" s="3">
        <v>4220</v>
      </c>
      <c r="Q58" s="3">
        <v>28425</v>
      </c>
      <c r="R58" s="3">
        <v>24000</v>
      </c>
      <c r="V58" s="3"/>
      <c r="W58" s="3"/>
      <c r="X58" s="3"/>
      <c r="Y58" s="3"/>
    </row>
    <row r="59" spans="1:25" x14ac:dyDescent="0.2">
      <c r="A59" s="30">
        <v>604</v>
      </c>
      <c r="B59" s="93" t="s">
        <v>150</v>
      </c>
      <c r="C59" s="93"/>
      <c r="D59" s="28"/>
      <c r="F59" s="51"/>
      <c r="G59" s="22"/>
      <c r="H59" s="22"/>
      <c r="I59" s="22"/>
      <c r="J59" s="22"/>
      <c r="K59" s="25"/>
      <c r="L59" s="22"/>
      <c r="M59" s="3"/>
      <c r="O59" s="3"/>
      <c r="P59" s="3"/>
      <c r="Q59" s="3" t="s">
        <v>8</v>
      </c>
      <c r="R59" s="3">
        <v>500</v>
      </c>
      <c r="V59" s="3"/>
      <c r="W59" s="3"/>
      <c r="X59" s="3"/>
      <c r="Y59" s="3"/>
    </row>
    <row r="60" spans="1:25" x14ac:dyDescent="0.2">
      <c r="A60">
        <v>605</v>
      </c>
      <c r="B60" s="93" t="s">
        <v>151</v>
      </c>
      <c r="C60" s="93"/>
      <c r="D60" s="28"/>
      <c r="F60" s="51"/>
      <c r="G60" s="22"/>
      <c r="H60" s="22"/>
      <c r="I60" s="22"/>
      <c r="J60" s="22"/>
      <c r="K60" s="25"/>
      <c r="L60" s="22"/>
      <c r="M60" s="3"/>
      <c r="O60" s="3"/>
      <c r="P60" s="3"/>
      <c r="Q60" s="3"/>
      <c r="R60" s="3">
        <v>1500</v>
      </c>
      <c r="V60" s="3"/>
      <c r="W60" s="3"/>
      <c r="X60" s="3"/>
      <c r="Y60" s="3"/>
    </row>
    <row r="61" spans="1:25" x14ac:dyDescent="0.2">
      <c r="A61" s="1">
        <v>700</v>
      </c>
      <c r="B61" s="95" t="s">
        <v>41</v>
      </c>
      <c r="C61" s="95"/>
      <c r="D61" s="28"/>
      <c r="F61" s="51"/>
      <c r="G61" s="22"/>
      <c r="H61" s="22"/>
      <c r="J61" s="6"/>
      <c r="K61" s="25"/>
      <c r="M61" s="3"/>
      <c r="O61" s="3"/>
      <c r="U61" s="3"/>
      <c r="V61" s="3"/>
      <c r="W61" s="3"/>
      <c r="X61" s="3"/>
      <c r="Y61" s="3"/>
    </row>
    <row r="62" spans="1:25" x14ac:dyDescent="0.2">
      <c r="A62" s="30">
        <v>701</v>
      </c>
      <c r="B62" s="93" t="s">
        <v>152</v>
      </c>
      <c r="C62" s="93"/>
      <c r="D62" s="28">
        <v>2309.4</v>
      </c>
      <c r="F62" s="51">
        <v>0</v>
      </c>
      <c r="G62" s="22">
        <v>159</v>
      </c>
      <c r="H62" s="22">
        <v>0</v>
      </c>
      <c r="I62" s="22">
        <v>100</v>
      </c>
      <c r="J62" s="22">
        <v>739</v>
      </c>
      <c r="K62" s="25">
        <v>1620</v>
      </c>
      <c r="L62" s="22">
        <v>2668.37</v>
      </c>
      <c r="M62" s="3">
        <v>2216.6</v>
      </c>
      <c r="N62" s="22">
        <v>2578</v>
      </c>
      <c r="O62" s="3">
        <v>4665.66</v>
      </c>
      <c r="P62" s="22">
        <v>1625.73</v>
      </c>
      <c r="Q62" s="22">
        <v>6000</v>
      </c>
      <c r="R62" s="22">
        <v>5000</v>
      </c>
    </row>
    <row r="63" spans="1:25" x14ac:dyDescent="0.2">
      <c r="A63">
        <v>702</v>
      </c>
      <c r="B63" s="93" t="s">
        <v>153</v>
      </c>
      <c r="C63" s="93"/>
      <c r="D63" s="31"/>
      <c r="F63" s="51">
        <v>0</v>
      </c>
      <c r="G63" s="22">
        <v>2440</v>
      </c>
      <c r="H63" s="22">
        <v>6641.18</v>
      </c>
      <c r="I63" s="22">
        <v>11276</v>
      </c>
      <c r="J63" s="22">
        <v>10188</v>
      </c>
      <c r="K63" s="25"/>
      <c r="L63" s="22">
        <v>958.04</v>
      </c>
      <c r="M63" s="3">
        <v>0</v>
      </c>
      <c r="N63" s="22">
        <v>778</v>
      </c>
      <c r="O63" s="3">
        <v>421.98</v>
      </c>
      <c r="P63" s="22">
        <v>26.8</v>
      </c>
      <c r="Q63" s="22">
        <v>1000</v>
      </c>
      <c r="R63" s="22">
        <v>1000</v>
      </c>
    </row>
    <row r="64" spans="1:25" x14ac:dyDescent="0.2">
      <c r="A64">
        <v>703</v>
      </c>
      <c r="B64" s="93" t="s">
        <v>154</v>
      </c>
      <c r="C64" s="93"/>
      <c r="D64" s="31"/>
      <c r="F64" s="51"/>
      <c r="G64" s="22"/>
      <c r="H64" s="22"/>
      <c r="I64" s="22"/>
      <c r="J64" s="22"/>
      <c r="K64" s="25"/>
      <c r="L64" s="22">
        <v>0</v>
      </c>
      <c r="M64" s="3">
        <v>708</v>
      </c>
      <c r="N64" s="22">
        <v>720</v>
      </c>
      <c r="O64" s="3">
        <v>720</v>
      </c>
      <c r="P64" s="22">
        <v>744</v>
      </c>
      <c r="Q64" s="22">
        <v>3000</v>
      </c>
      <c r="R64" s="22">
        <v>2500</v>
      </c>
    </row>
    <row r="65" spans="1:19" x14ac:dyDescent="0.2">
      <c r="A65">
        <v>704</v>
      </c>
      <c r="B65" s="93" t="s">
        <v>155</v>
      </c>
      <c r="C65" s="93"/>
      <c r="D65" s="31"/>
      <c r="F65" s="51"/>
      <c r="G65" s="22"/>
      <c r="H65" s="22"/>
      <c r="I65" s="22"/>
      <c r="J65" s="22"/>
      <c r="K65" s="25"/>
      <c r="L65" s="22"/>
      <c r="M65" s="3">
        <v>1598.05</v>
      </c>
      <c r="N65" s="22">
        <v>238</v>
      </c>
      <c r="O65" s="3">
        <v>1825.45</v>
      </c>
      <c r="P65" s="22">
        <v>1383.86</v>
      </c>
      <c r="Q65" s="22">
        <v>2000</v>
      </c>
      <c r="R65" s="22">
        <v>2500</v>
      </c>
      <c r="S65" s="22">
        <v>1000</v>
      </c>
    </row>
    <row r="66" spans="1:19" x14ac:dyDescent="0.2">
      <c r="A66">
        <v>705</v>
      </c>
      <c r="B66" s="93" t="s">
        <v>156</v>
      </c>
      <c r="C66" s="93"/>
      <c r="D66" s="31"/>
      <c r="F66" s="51"/>
      <c r="G66" s="22"/>
      <c r="H66" s="22"/>
      <c r="I66" s="22"/>
      <c r="J66" s="22"/>
      <c r="K66" s="25"/>
      <c r="L66" s="22"/>
      <c r="M66" s="3">
        <v>150</v>
      </c>
      <c r="N66" s="22">
        <v>150</v>
      </c>
      <c r="O66" s="3">
        <v>0</v>
      </c>
      <c r="P66" s="22">
        <v>180</v>
      </c>
      <c r="Q66" s="22">
        <v>0</v>
      </c>
      <c r="R66" s="22">
        <v>0</v>
      </c>
    </row>
    <row r="67" spans="1:19" x14ac:dyDescent="0.2">
      <c r="A67">
        <v>706</v>
      </c>
      <c r="B67" s="93" t="s">
        <v>157</v>
      </c>
      <c r="C67" s="93"/>
      <c r="D67" s="31"/>
      <c r="F67" s="51"/>
      <c r="G67" s="22"/>
      <c r="H67" s="22"/>
      <c r="I67" s="22"/>
      <c r="J67" s="22"/>
      <c r="K67" s="25"/>
      <c r="L67" s="22"/>
      <c r="M67" s="3"/>
      <c r="N67" s="22"/>
      <c r="O67" s="3"/>
      <c r="P67" s="22"/>
      <c r="Q67" s="22"/>
      <c r="R67" s="22">
        <v>3500</v>
      </c>
    </row>
    <row r="68" spans="1:19" x14ac:dyDescent="0.2">
      <c r="A68">
        <v>707</v>
      </c>
      <c r="B68" s="93" t="s">
        <v>158</v>
      </c>
      <c r="C68" s="93"/>
      <c r="D68" s="31"/>
      <c r="F68" s="51"/>
      <c r="G68" s="22"/>
      <c r="H68" s="22"/>
      <c r="I68" s="22"/>
      <c r="J68" s="22"/>
      <c r="K68" s="25"/>
      <c r="L68" s="22"/>
      <c r="M68" s="3"/>
      <c r="N68" s="22"/>
      <c r="O68" s="3"/>
      <c r="P68" s="22"/>
      <c r="Q68" s="22"/>
      <c r="R68" s="22">
        <v>140</v>
      </c>
    </row>
    <row r="69" spans="1:19" x14ac:dyDescent="0.2">
      <c r="A69">
        <v>708</v>
      </c>
      <c r="B69" s="93" t="s">
        <v>159</v>
      </c>
      <c r="C69" s="93"/>
      <c r="D69" s="31"/>
      <c r="F69" s="51"/>
      <c r="G69" s="22"/>
      <c r="H69" s="22"/>
      <c r="I69" s="22"/>
      <c r="J69" s="22"/>
      <c r="K69" s="25"/>
      <c r="L69" s="22"/>
      <c r="M69" s="3"/>
      <c r="N69" s="22"/>
      <c r="O69" s="3"/>
      <c r="P69" s="22"/>
      <c r="Q69" s="22"/>
      <c r="R69" s="22">
        <v>500</v>
      </c>
    </row>
    <row r="70" spans="1:19" x14ac:dyDescent="0.2">
      <c r="A70" s="1">
        <v>800</v>
      </c>
      <c r="B70" s="96" t="s">
        <v>37</v>
      </c>
      <c r="C70" s="96"/>
      <c r="D70" s="28"/>
      <c r="F70" s="51"/>
      <c r="G70" s="19"/>
      <c r="H70" s="22"/>
      <c r="I70" s="22">
        <v>12877</v>
      </c>
      <c r="J70" s="22">
        <v>11388</v>
      </c>
      <c r="K70" s="25"/>
      <c r="L70" s="22" t="s">
        <v>8</v>
      </c>
      <c r="M70" s="3"/>
      <c r="O70" s="3"/>
    </row>
    <row r="71" spans="1:19" x14ac:dyDescent="0.2">
      <c r="A71">
        <v>801</v>
      </c>
      <c r="B71" s="93" t="s">
        <v>160</v>
      </c>
      <c r="C71" s="93"/>
      <c r="D71" s="28"/>
      <c r="F71" s="51"/>
      <c r="G71" s="19"/>
      <c r="H71" s="22"/>
      <c r="I71" s="22"/>
      <c r="J71" s="22"/>
      <c r="K71" s="25"/>
      <c r="L71" s="22"/>
      <c r="M71" s="3">
        <v>561.17999999999995</v>
      </c>
      <c r="N71" s="22">
        <v>0</v>
      </c>
      <c r="O71" s="3">
        <v>63.34</v>
      </c>
      <c r="R71" s="22">
        <v>750</v>
      </c>
    </row>
    <row r="72" spans="1:19" x14ac:dyDescent="0.2">
      <c r="A72">
        <v>802</v>
      </c>
      <c r="B72" s="93" t="s">
        <v>161</v>
      </c>
      <c r="C72" s="93"/>
      <c r="D72" s="28"/>
      <c r="F72" s="51"/>
      <c r="G72" s="19"/>
      <c r="H72" s="22"/>
      <c r="I72" s="22">
        <v>6300</v>
      </c>
      <c r="J72" s="22">
        <v>6700</v>
      </c>
      <c r="K72" s="25">
        <v>0</v>
      </c>
      <c r="L72" s="22">
        <v>0</v>
      </c>
      <c r="M72" s="3">
        <v>0</v>
      </c>
      <c r="N72" s="22">
        <v>0</v>
      </c>
      <c r="O72" s="3">
        <v>0</v>
      </c>
      <c r="P72" s="3">
        <v>0</v>
      </c>
      <c r="Q72" s="3">
        <v>2000</v>
      </c>
      <c r="R72" s="3">
        <v>2000</v>
      </c>
    </row>
    <row r="73" spans="1:19" x14ac:dyDescent="0.2">
      <c r="A73">
        <v>803</v>
      </c>
      <c r="B73" s="93" t="s">
        <v>162</v>
      </c>
      <c r="C73" s="93"/>
      <c r="D73" s="47"/>
      <c r="E73" s="48"/>
      <c r="F73" s="52"/>
      <c r="G73" s="50"/>
      <c r="H73" s="49"/>
      <c r="I73" s="22">
        <v>400</v>
      </c>
      <c r="J73" s="24">
        <v>260</v>
      </c>
      <c r="K73" s="25">
        <v>0</v>
      </c>
      <c r="L73" s="22">
        <v>0</v>
      </c>
      <c r="M73" s="3">
        <v>643.21</v>
      </c>
      <c r="N73" s="22">
        <v>68</v>
      </c>
      <c r="O73" s="3">
        <v>0</v>
      </c>
      <c r="P73" s="3">
        <v>0</v>
      </c>
      <c r="Q73" s="3">
        <v>15000</v>
      </c>
      <c r="R73" s="3">
        <v>5000</v>
      </c>
    </row>
    <row r="74" spans="1:19" x14ac:dyDescent="0.2">
      <c r="A74">
        <v>805</v>
      </c>
      <c r="B74" s="93" t="s">
        <v>163</v>
      </c>
      <c r="C74" s="93"/>
      <c r="D74" s="47"/>
      <c r="E74" s="48"/>
      <c r="F74" s="52"/>
      <c r="G74" s="50"/>
      <c r="H74" s="49"/>
      <c r="I74" s="22"/>
      <c r="J74" s="24"/>
      <c r="K74" s="25"/>
      <c r="L74" s="22"/>
      <c r="M74" s="3"/>
      <c r="N74" s="22"/>
      <c r="O74" s="3">
        <v>0</v>
      </c>
      <c r="P74" s="3">
        <v>198</v>
      </c>
      <c r="Q74" s="3">
        <v>1000</v>
      </c>
      <c r="R74" s="3">
        <v>250</v>
      </c>
    </row>
    <row r="75" spans="1:19" x14ac:dyDescent="0.2">
      <c r="A75" s="1">
        <v>900</v>
      </c>
      <c r="B75" s="95" t="s">
        <v>44</v>
      </c>
      <c r="C75" s="95"/>
      <c r="D75" s="31"/>
      <c r="F75" s="51"/>
      <c r="G75" s="5"/>
      <c r="H75" s="22"/>
      <c r="I75" s="22"/>
      <c r="J75" s="6"/>
      <c r="K75" s="25"/>
      <c r="M75" s="3"/>
      <c r="O75" s="3"/>
    </row>
    <row r="76" spans="1:19" x14ac:dyDescent="0.2">
      <c r="A76">
        <v>901</v>
      </c>
      <c r="B76" s="85" t="s">
        <v>15</v>
      </c>
      <c r="C76" s="85"/>
      <c r="D76" s="31">
        <v>28578.74</v>
      </c>
      <c r="F76" s="51">
        <v>63228.55</v>
      </c>
      <c r="G76" s="23">
        <v>25919</v>
      </c>
      <c r="H76" s="22">
        <v>12884</v>
      </c>
      <c r="I76" s="22">
        <v>0</v>
      </c>
      <c r="J76" s="22">
        <v>4219</v>
      </c>
      <c r="K76" s="25">
        <v>29352</v>
      </c>
      <c r="L76" s="22">
        <v>0</v>
      </c>
      <c r="M76" s="3">
        <v>0</v>
      </c>
      <c r="N76" s="22">
        <v>0</v>
      </c>
      <c r="O76" s="3">
        <v>0</v>
      </c>
      <c r="P76" s="22">
        <v>90640</v>
      </c>
      <c r="Q76" s="22">
        <v>15000</v>
      </c>
      <c r="R76" s="22">
        <v>105000</v>
      </c>
      <c r="S76" s="22">
        <v>20000</v>
      </c>
    </row>
    <row r="77" spans="1:19" x14ac:dyDescent="0.2">
      <c r="A77">
        <v>902</v>
      </c>
      <c r="B77" s="85" t="s">
        <v>16</v>
      </c>
      <c r="C77" s="85"/>
      <c r="D77" s="31"/>
      <c r="F77" s="51">
        <v>0</v>
      </c>
      <c r="G77" s="23">
        <v>177300</v>
      </c>
      <c r="H77" s="22">
        <v>0</v>
      </c>
      <c r="I77" s="22">
        <v>20000</v>
      </c>
      <c r="J77" s="22">
        <v>11767</v>
      </c>
      <c r="K77" s="25"/>
      <c r="L77" s="22">
        <v>0</v>
      </c>
      <c r="M77" s="3">
        <v>33242.49</v>
      </c>
      <c r="N77" s="22">
        <v>0</v>
      </c>
      <c r="O77" s="3">
        <v>0</v>
      </c>
      <c r="P77" s="22">
        <v>0</v>
      </c>
      <c r="Q77" s="22">
        <v>5000</v>
      </c>
      <c r="R77" s="22">
        <v>0</v>
      </c>
    </row>
    <row r="78" spans="1:19" ht="13.5" thickBot="1" x14ac:dyDescent="0.25">
      <c r="A78">
        <v>903</v>
      </c>
      <c r="B78" s="85" t="s">
        <v>17</v>
      </c>
      <c r="C78" s="85"/>
      <c r="D78" s="31">
        <v>29745</v>
      </c>
      <c r="F78" s="51">
        <v>4100</v>
      </c>
      <c r="G78" s="23">
        <v>0</v>
      </c>
      <c r="H78" s="22">
        <v>0</v>
      </c>
      <c r="I78" s="22">
        <v>0</v>
      </c>
      <c r="J78" s="22">
        <v>3176</v>
      </c>
      <c r="K78" s="25">
        <v>21398</v>
      </c>
      <c r="L78" s="22">
        <v>424.26</v>
      </c>
      <c r="M78" s="3">
        <v>0</v>
      </c>
      <c r="N78" s="22">
        <v>4500</v>
      </c>
      <c r="O78" s="3">
        <v>0</v>
      </c>
      <c r="P78" s="36">
        <v>0</v>
      </c>
      <c r="Q78" s="36">
        <v>5000</v>
      </c>
      <c r="R78" s="36">
        <v>5000</v>
      </c>
      <c r="S78" s="34"/>
    </row>
    <row r="79" spans="1:19" x14ac:dyDescent="0.2">
      <c r="B79" s="96" t="s">
        <v>117</v>
      </c>
      <c r="C79" s="96"/>
      <c r="D79" s="28"/>
      <c r="F79" s="51"/>
      <c r="G79" s="22"/>
      <c r="H79" s="22"/>
      <c r="I79" s="22"/>
      <c r="J79" s="22"/>
      <c r="K79" s="25"/>
      <c r="L79" s="22"/>
      <c r="M79" s="3"/>
      <c r="N79" s="22"/>
      <c r="O79" s="3"/>
      <c r="P79" s="22">
        <f t="shared" ref="P79:Q79" si="3">SUM(P26:P78)</f>
        <v>188347.65000000002</v>
      </c>
      <c r="Q79" s="22">
        <f t="shared" si="3"/>
        <v>226393</v>
      </c>
      <c r="R79" s="22">
        <f>SUM(R26:R78)</f>
        <v>316908</v>
      </c>
      <c r="S79" s="3">
        <f>SUM(S26:S78)</f>
        <v>94578</v>
      </c>
    </row>
    <row r="80" spans="1:19" x14ac:dyDescent="0.2">
      <c r="B80" s="85"/>
      <c r="C80" s="85"/>
      <c r="D80" s="28"/>
      <c r="F80" s="51"/>
      <c r="G80" s="22"/>
      <c r="H80" s="22"/>
      <c r="I80" s="22"/>
      <c r="J80" s="22"/>
      <c r="K80" s="25"/>
      <c r="L80" s="22"/>
      <c r="M80" s="3"/>
      <c r="N80" s="22"/>
      <c r="O80" s="3"/>
      <c r="P80" s="22"/>
      <c r="Q80" s="22"/>
      <c r="R80" s="22"/>
      <c r="S80" s="3"/>
    </row>
    <row r="81" spans="1:19" x14ac:dyDescent="0.2">
      <c r="B81" s="96" t="s">
        <v>118</v>
      </c>
      <c r="C81" s="99"/>
      <c r="D81" s="28"/>
      <c r="F81" s="51"/>
      <c r="G81" s="22"/>
      <c r="H81" s="22"/>
      <c r="I81" s="22"/>
      <c r="J81" s="22"/>
      <c r="K81" s="25"/>
      <c r="L81" s="22"/>
      <c r="M81" s="3"/>
      <c r="N81" s="22"/>
      <c r="O81" s="3"/>
      <c r="P81" s="22"/>
      <c r="Q81" s="22"/>
      <c r="R81" s="22"/>
      <c r="S81" s="3"/>
    </row>
    <row r="82" spans="1:19" x14ac:dyDescent="0.2">
      <c r="A82">
        <v>1000</v>
      </c>
      <c r="B82" s="85" t="s">
        <v>119</v>
      </c>
      <c r="C82" s="85"/>
      <c r="D82" s="28"/>
      <c r="F82" s="51"/>
      <c r="G82" s="22"/>
      <c r="H82" s="22"/>
      <c r="I82" s="22"/>
      <c r="J82" s="22"/>
      <c r="K82" s="25"/>
      <c r="L82" s="22"/>
      <c r="M82" s="3"/>
      <c r="N82" s="22"/>
      <c r="O82" s="3"/>
      <c r="P82" s="22"/>
      <c r="Q82" s="22"/>
      <c r="R82" s="22"/>
      <c r="S82">
        <v>176909</v>
      </c>
    </row>
    <row r="83" spans="1:19" x14ac:dyDescent="0.2">
      <c r="A83" s="68">
        <v>1001</v>
      </c>
      <c r="B83" s="97" t="s">
        <v>120</v>
      </c>
      <c r="C83" s="97"/>
      <c r="D83" s="70"/>
      <c r="E83" s="68"/>
      <c r="F83" s="71"/>
      <c r="G83" s="72"/>
      <c r="H83" s="72"/>
      <c r="I83" s="72"/>
      <c r="J83" s="72"/>
      <c r="K83" s="73"/>
      <c r="L83" s="72"/>
      <c r="M83" s="74">
        <v>31216.21</v>
      </c>
      <c r="N83" s="72">
        <v>7641</v>
      </c>
      <c r="O83" s="74" t="s">
        <v>8</v>
      </c>
      <c r="P83" s="72" t="s">
        <v>8</v>
      </c>
      <c r="Q83" s="72" t="s">
        <v>8</v>
      </c>
      <c r="R83" s="72">
        <v>250000</v>
      </c>
      <c r="S83">
        <v>180000</v>
      </c>
    </row>
    <row r="84" spans="1:19" x14ac:dyDescent="0.2">
      <c r="B84" s="98" t="s">
        <v>18</v>
      </c>
      <c r="C84" s="98"/>
      <c r="D84" s="54">
        <f>SUM(D26:D83)</f>
        <v>77217.350000000006</v>
      </c>
      <c r="E84" s="11"/>
      <c r="F84" s="54">
        <f>SUM(F26:F83)</f>
        <v>90490.86</v>
      </c>
      <c r="G84" s="23">
        <f>SUM(G26:G83)</f>
        <v>233451</v>
      </c>
      <c r="H84" s="23">
        <f>SUM(H26:H83)</f>
        <v>49150.54</v>
      </c>
      <c r="I84" s="3">
        <f>SUM(I26:I83)</f>
        <v>82308</v>
      </c>
      <c r="J84" s="24">
        <f>SUM(J26:J83)</f>
        <v>77520</v>
      </c>
      <c r="K84" s="25">
        <f>SUM(K26:K78)</f>
        <v>105856</v>
      </c>
      <c r="L84" s="3">
        <f>SUM(L26:L78)</f>
        <v>59764.310000000005</v>
      </c>
      <c r="M84" s="3">
        <f>SUM(M26:M83)</f>
        <v>127401.81</v>
      </c>
      <c r="N84" s="3">
        <f>SUM(N26:N83)</f>
        <v>85014</v>
      </c>
      <c r="O84" s="3">
        <f>SUM(O26:O83)</f>
        <v>89235.5</v>
      </c>
      <c r="P84" s="3">
        <f>SUM(P79:P83)</f>
        <v>188347.65000000002</v>
      </c>
      <c r="Q84" s="3">
        <f>SUM(Q26:Q83)</f>
        <v>452786</v>
      </c>
      <c r="R84" s="3">
        <f>SUM(R79:R83)</f>
        <v>566908</v>
      </c>
      <c r="S84" s="80">
        <f>SUM(S79:S83)</f>
        <v>451487</v>
      </c>
    </row>
    <row r="85" spans="1:19" x14ac:dyDescent="0.2">
      <c r="B85" s="100"/>
      <c r="C85" s="100"/>
      <c r="D85" s="31"/>
      <c r="F85" s="51"/>
      <c r="G85" s="22"/>
      <c r="H85" s="22"/>
      <c r="J85" s="6"/>
      <c r="K85" s="25"/>
      <c r="O85" s="3"/>
      <c r="P85" s="3"/>
      <c r="Q85" s="3"/>
      <c r="S85" s="3"/>
    </row>
    <row r="86" spans="1:19" x14ac:dyDescent="0.2">
      <c r="B86" s="84" t="s">
        <v>46</v>
      </c>
      <c r="C86" s="84"/>
      <c r="D86" s="31">
        <v>11886660</v>
      </c>
      <c r="F86" s="22">
        <v>11886660</v>
      </c>
      <c r="G86" s="22">
        <v>17721740</v>
      </c>
      <c r="H86" s="22">
        <v>19213900</v>
      </c>
      <c r="I86" s="22">
        <v>23121860</v>
      </c>
      <c r="J86" s="24">
        <v>17826600</v>
      </c>
      <c r="K86" s="3">
        <v>13589070</v>
      </c>
      <c r="L86" s="3">
        <v>15499200</v>
      </c>
      <c r="M86" s="3">
        <v>15719110</v>
      </c>
      <c r="N86" s="64">
        <v>15060160</v>
      </c>
      <c r="O86" s="3">
        <v>15433690</v>
      </c>
      <c r="P86" s="3">
        <v>17229440</v>
      </c>
      <c r="Q86" s="3">
        <v>17739860</v>
      </c>
      <c r="R86" s="3">
        <v>17739860</v>
      </c>
      <c r="S86" s="3">
        <v>20057770</v>
      </c>
    </row>
    <row r="87" spans="1:19" x14ac:dyDescent="0.2">
      <c r="B87" s="84" t="s">
        <v>19</v>
      </c>
      <c r="C87" s="84"/>
      <c r="D87" s="55">
        <v>5</v>
      </c>
      <c r="F87" s="56">
        <v>5</v>
      </c>
      <c r="G87" s="57">
        <v>5</v>
      </c>
      <c r="H87" s="57">
        <v>5</v>
      </c>
      <c r="I87" s="57">
        <v>5</v>
      </c>
      <c r="J87" s="58">
        <v>5</v>
      </c>
      <c r="K87" s="56">
        <v>4.0350000000000001</v>
      </c>
      <c r="L87" s="56">
        <v>4.0350000000000001</v>
      </c>
      <c r="M87" s="56">
        <v>4.0350000000000001</v>
      </c>
      <c r="N87" s="56">
        <v>4.0350000000000001</v>
      </c>
      <c r="O87" s="56">
        <v>10</v>
      </c>
      <c r="P87" s="56">
        <v>10</v>
      </c>
      <c r="Q87" s="56">
        <v>10</v>
      </c>
      <c r="R87" s="56">
        <v>10</v>
      </c>
      <c r="S87" s="56">
        <v>10</v>
      </c>
    </row>
    <row r="88" spans="1:19" x14ac:dyDescent="0.2">
      <c r="B88" s="84" t="s">
        <v>20</v>
      </c>
      <c r="C88" s="84"/>
      <c r="D88" s="31">
        <f>+D86*D87/1000</f>
        <v>59433.3</v>
      </c>
      <c r="E88" s="59"/>
      <c r="F88" s="22">
        <f t="shared" ref="F88:O88" si="4">+F86*F87/1000</f>
        <v>59433.3</v>
      </c>
      <c r="G88" s="22">
        <f t="shared" si="4"/>
        <v>88608.7</v>
      </c>
      <c r="H88" s="22">
        <f t="shared" si="4"/>
        <v>96069.5</v>
      </c>
      <c r="I88" s="22">
        <f t="shared" si="4"/>
        <v>115609.3</v>
      </c>
      <c r="J88" s="24">
        <f t="shared" si="4"/>
        <v>89133</v>
      </c>
      <c r="K88" s="3">
        <f t="shared" si="4"/>
        <v>54831.897450000004</v>
      </c>
      <c r="L88" s="3">
        <f t="shared" si="4"/>
        <v>62539.271999999997</v>
      </c>
      <c r="M88" s="3">
        <f t="shared" si="4"/>
        <v>63426.608850000004</v>
      </c>
      <c r="N88" s="3">
        <f t="shared" si="4"/>
        <v>60767.745600000002</v>
      </c>
      <c r="O88" s="3">
        <f t="shared" si="4"/>
        <v>154336.9</v>
      </c>
      <c r="P88" s="3">
        <f>+P86*P87/1000</f>
        <v>172294.39999999999</v>
      </c>
      <c r="Q88" s="3">
        <f>+Q86*Q87/1000</f>
        <v>177398.6</v>
      </c>
      <c r="R88" s="3">
        <f>+R86*R87/1000</f>
        <v>177398.6</v>
      </c>
      <c r="S88" s="3">
        <f>+S86*S87/1000</f>
        <v>200577.7</v>
      </c>
    </row>
    <row r="89" spans="1:19" x14ac:dyDescent="0.2">
      <c r="B89" s="1"/>
      <c r="C89" s="1"/>
      <c r="D89" s="31"/>
      <c r="E89" s="59"/>
      <c r="F89" s="22"/>
      <c r="G89" s="22"/>
      <c r="H89" s="22"/>
      <c r="I89" s="22"/>
      <c r="J89" s="24"/>
      <c r="K89" s="3"/>
      <c r="L89" s="3"/>
      <c r="M89" s="3"/>
      <c r="N89" s="3"/>
      <c r="O89" s="3"/>
      <c r="P89" s="3"/>
      <c r="Q89" s="3"/>
      <c r="R89" s="3"/>
      <c r="S89" s="3"/>
    </row>
    <row r="90" spans="1:19" x14ac:dyDescent="0.2">
      <c r="B90" s="84" t="s">
        <v>50</v>
      </c>
      <c r="C90" s="84"/>
      <c r="D90" s="28"/>
      <c r="F90" s="22">
        <f>+F7+F20-F84</f>
        <v>106072.14</v>
      </c>
      <c r="G90" s="22">
        <f>+G7+G20-G84</f>
        <v>153195.14000000001</v>
      </c>
      <c r="H90" s="22">
        <f>+H7+H20-H84</f>
        <v>149281.60999999999</v>
      </c>
      <c r="I90" s="22">
        <f>SUM(I22-I84)</f>
        <v>211708</v>
      </c>
      <c r="J90" s="24">
        <f>+J7+J20-J84</f>
        <v>180171</v>
      </c>
      <c r="K90" s="3">
        <f>+K7+K20-K84</f>
        <v>254736.74</v>
      </c>
      <c r="L90" s="3">
        <f>+L7+L20-L84</f>
        <v>290112.96000000002</v>
      </c>
      <c r="M90" s="3">
        <f>+M7+M20-M84</f>
        <v>253264.97999999998</v>
      </c>
      <c r="N90" s="3">
        <f>+N7+N20-N84</f>
        <v>273699</v>
      </c>
      <c r="O90" s="3">
        <v>348548.64</v>
      </c>
      <c r="P90" s="3">
        <f>+P7+P20-P84+17</f>
        <v>488342.4800000001</v>
      </c>
      <c r="Q90" s="3">
        <f>+Q7+Q20-Q84</f>
        <v>267355.4800000001</v>
      </c>
      <c r="R90" s="3">
        <f>+R7+R20-R84</f>
        <v>226083.4800000001</v>
      </c>
      <c r="S90" s="3">
        <f>+S7+S20-S84</f>
        <v>34624.480000000098</v>
      </c>
    </row>
  </sheetData>
  <mergeCells count="86">
    <mergeCell ref="B86:C86"/>
    <mergeCell ref="B87:C87"/>
    <mergeCell ref="B88:C88"/>
    <mergeCell ref="B90:C90"/>
    <mergeCell ref="B78:C78"/>
    <mergeCell ref="B79:C79"/>
    <mergeCell ref="B80:C80"/>
    <mergeCell ref="B83:C83"/>
    <mergeCell ref="B84:C84"/>
    <mergeCell ref="B81:C81"/>
    <mergeCell ref="B82:C82"/>
    <mergeCell ref="B85:C85"/>
    <mergeCell ref="B73:C73"/>
    <mergeCell ref="B74:C74"/>
    <mergeCell ref="B75:C75"/>
    <mergeCell ref="B76:C76"/>
    <mergeCell ref="B77:C77"/>
    <mergeCell ref="B68:C68"/>
    <mergeCell ref="B69:C69"/>
    <mergeCell ref="B70:C70"/>
    <mergeCell ref="B71:C71"/>
    <mergeCell ref="B72:C72"/>
    <mergeCell ref="B67:C67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52:C52"/>
    <mergeCell ref="B53:C53"/>
    <mergeCell ref="B54:C54"/>
    <mergeCell ref="B55:C55"/>
    <mergeCell ref="B56:C56"/>
    <mergeCell ref="B47:C47"/>
    <mergeCell ref="B48:C48"/>
    <mergeCell ref="B49:C49"/>
    <mergeCell ref="B50:C50"/>
    <mergeCell ref="B51:C51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9:C9"/>
    <mergeCell ref="B10:C10"/>
    <mergeCell ref="B11:C11"/>
    <mergeCell ref="B12:C12"/>
    <mergeCell ref="B4:C4"/>
    <mergeCell ref="B5:C5"/>
    <mergeCell ref="B6:C6"/>
    <mergeCell ref="B7:C7"/>
    <mergeCell ref="B8:C8"/>
  </mergeCells>
  <pageMargins left="1" right="0.25" top="0.5" bottom="0.5" header="0.3" footer="0.3"/>
  <pageSetup paperSize="5" scale="76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4DF92-AD71-4EB6-9184-8F822A76E56B}">
  <sheetPr>
    <pageSetUpPr fitToPage="1"/>
  </sheetPr>
  <dimension ref="A1:Z92"/>
  <sheetViews>
    <sheetView tabSelected="1" zoomScaleNormal="100" workbookViewId="0">
      <selection activeCell="V29" sqref="V29"/>
    </sheetView>
  </sheetViews>
  <sheetFormatPr defaultRowHeight="12.75" x14ac:dyDescent="0.2"/>
  <cols>
    <col min="3" max="3" width="37.5703125" customWidth="1"/>
    <col min="4" max="4" width="0.28515625" hidden="1" customWidth="1"/>
    <col min="5" max="5" width="0.28515625" customWidth="1"/>
    <col min="6" max="6" width="13.7109375" hidden="1" customWidth="1"/>
    <col min="7" max="7" width="15.28515625" hidden="1" customWidth="1"/>
    <col min="8" max="8" width="17.5703125" hidden="1" customWidth="1"/>
    <col min="9" max="9" width="16.28515625" hidden="1" customWidth="1"/>
    <col min="10" max="10" width="16.140625" hidden="1" customWidth="1"/>
    <col min="11" max="11" width="15.7109375" hidden="1" customWidth="1"/>
    <col min="12" max="12" width="14.5703125" hidden="1" customWidth="1"/>
    <col min="13" max="13" width="13.28515625" hidden="1" customWidth="1"/>
    <col min="14" max="14" width="11.140625" hidden="1" customWidth="1"/>
    <col min="15" max="15" width="11.85546875" hidden="1" customWidth="1"/>
    <col min="16" max="16" width="12.28515625" hidden="1" customWidth="1"/>
    <col min="17" max="17" width="0.140625" hidden="1" customWidth="1"/>
    <col min="18" max="19" width="11.140625" hidden="1" customWidth="1"/>
    <col min="20" max="20" width="12.28515625" bestFit="1" customWidth="1"/>
    <col min="21" max="21" width="13.5703125" customWidth="1"/>
    <col min="22" max="22" width="14" customWidth="1"/>
    <col min="26" max="26" width="11.140625" bestFit="1" customWidth="1"/>
  </cols>
  <sheetData>
    <row r="1" spans="1:23" x14ac:dyDescent="0.2">
      <c r="B1" s="1" t="s">
        <v>21</v>
      </c>
      <c r="D1" s="2"/>
      <c r="F1" s="3"/>
      <c r="G1" s="4"/>
      <c r="H1" s="5"/>
      <c r="J1" s="6"/>
      <c r="O1" s="3"/>
    </row>
    <row r="2" spans="1:23" x14ac:dyDescent="0.2">
      <c r="B2" s="1" t="s">
        <v>176</v>
      </c>
      <c r="D2" s="2"/>
      <c r="F2" s="3"/>
      <c r="G2" s="4"/>
      <c r="H2" s="5"/>
      <c r="J2" s="6"/>
      <c r="O2" s="3"/>
    </row>
    <row r="3" spans="1:23" x14ac:dyDescent="0.2">
      <c r="B3" s="1" t="s">
        <v>177</v>
      </c>
      <c r="D3" s="2"/>
      <c r="F3" s="3"/>
      <c r="G3" s="4"/>
      <c r="H3" s="5"/>
      <c r="J3" s="6"/>
      <c r="O3" s="3"/>
    </row>
    <row r="4" spans="1:23" ht="25.5" x14ac:dyDescent="0.2">
      <c r="A4" s="7"/>
      <c r="B4" s="86"/>
      <c r="C4" s="86"/>
      <c r="D4" s="8">
        <v>2007</v>
      </c>
      <c r="E4" s="9"/>
      <c r="F4" s="10" t="s">
        <v>0</v>
      </c>
      <c r="G4" s="10" t="s">
        <v>0</v>
      </c>
      <c r="H4" s="11" t="s">
        <v>1</v>
      </c>
      <c r="I4" s="12"/>
      <c r="J4" s="12" t="s">
        <v>1</v>
      </c>
      <c r="K4" s="12" t="s">
        <v>1</v>
      </c>
      <c r="L4" s="12" t="s">
        <v>1</v>
      </c>
      <c r="M4" s="12" t="s">
        <v>0</v>
      </c>
      <c r="N4" s="12" t="s">
        <v>1</v>
      </c>
      <c r="O4" s="10" t="s">
        <v>1</v>
      </c>
      <c r="P4" s="12" t="s">
        <v>1</v>
      </c>
      <c r="Q4" s="12" t="s">
        <v>2</v>
      </c>
      <c r="R4" s="79" t="s">
        <v>1</v>
      </c>
      <c r="S4" s="12" t="s">
        <v>1</v>
      </c>
      <c r="T4" s="12" t="s">
        <v>1</v>
      </c>
      <c r="U4" s="79" t="s">
        <v>172</v>
      </c>
      <c r="V4" s="79" t="s">
        <v>175</v>
      </c>
    </row>
    <row r="5" spans="1:23" x14ac:dyDescent="0.2">
      <c r="B5" s="87"/>
      <c r="C5" s="87"/>
      <c r="D5" s="14" t="s">
        <v>3</v>
      </c>
      <c r="E5" s="1"/>
      <c r="F5" s="15">
        <v>2007</v>
      </c>
      <c r="G5" s="15">
        <v>2008</v>
      </c>
      <c r="H5" s="16">
        <v>2009</v>
      </c>
      <c r="I5" s="17">
        <v>2013</v>
      </c>
      <c r="J5" s="17">
        <v>2014</v>
      </c>
      <c r="K5" s="17">
        <v>2015</v>
      </c>
      <c r="L5" s="17">
        <v>2016</v>
      </c>
      <c r="M5" s="17">
        <v>2017</v>
      </c>
      <c r="N5" s="15">
        <v>2018</v>
      </c>
      <c r="O5" s="15">
        <v>2019</v>
      </c>
      <c r="P5" s="15">
        <v>2020</v>
      </c>
      <c r="Q5" s="15">
        <v>2021</v>
      </c>
      <c r="R5" s="15">
        <v>2021</v>
      </c>
      <c r="S5" s="15">
        <v>2022</v>
      </c>
      <c r="T5" s="15">
        <v>2023</v>
      </c>
      <c r="U5" s="15">
        <v>2024</v>
      </c>
      <c r="V5" s="15">
        <v>2025</v>
      </c>
    </row>
    <row r="6" spans="1:23" x14ac:dyDescent="0.2">
      <c r="B6" s="87"/>
      <c r="C6" s="87"/>
      <c r="D6" s="18"/>
      <c r="F6" s="3"/>
      <c r="G6" s="4"/>
      <c r="H6" s="19"/>
      <c r="J6" s="6"/>
      <c r="O6" s="3"/>
    </row>
    <row r="7" spans="1:23" x14ac:dyDescent="0.2">
      <c r="B7" s="88" t="s">
        <v>4</v>
      </c>
      <c r="C7" s="88"/>
      <c r="D7" s="21"/>
      <c r="F7" s="22">
        <v>37289</v>
      </c>
      <c r="G7" s="23">
        <f>+F92</f>
        <v>106072.14</v>
      </c>
      <c r="H7" s="22">
        <v>93925.34</v>
      </c>
      <c r="I7" s="3">
        <v>141614</v>
      </c>
      <c r="J7" s="24">
        <v>159135</v>
      </c>
      <c r="K7" s="25">
        <v>300090.96999999997</v>
      </c>
      <c r="L7" s="3">
        <v>254737.26</v>
      </c>
      <c r="M7" s="3">
        <v>292372.78999999998</v>
      </c>
      <c r="N7" s="3">
        <v>253265</v>
      </c>
      <c r="O7" s="3">
        <v>272217</v>
      </c>
      <c r="P7" s="3">
        <f>O92</f>
        <v>348548.64</v>
      </c>
      <c r="Q7" s="3">
        <f>P92</f>
        <v>488342.4800000001</v>
      </c>
      <c r="R7" s="3">
        <f>P92</f>
        <v>488342.4800000001</v>
      </c>
      <c r="S7" s="3">
        <f>R92</f>
        <v>261678</v>
      </c>
      <c r="T7" s="3">
        <f>S92</f>
        <v>117574</v>
      </c>
      <c r="U7" s="3">
        <f>T92</f>
        <v>122228.19</v>
      </c>
      <c r="V7" s="83">
        <v>124956</v>
      </c>
    </row>
    <row r="8" spans="1:23" x14ac:dyDescent="0.2">
      <c r="B8" s="85"/>
      <c r="C8" s="85"/>
      <c r="D8" s="27"/>
      <c r="F8" s="24"/>
      <c r="G8" s="23"/>
      <c r="H8" s="22"/>
      <c r="J8" s="6"/>
      <c r="K8" s="3"/>
      <c r="L8" s="64"/>
      <c r="O8" s="3"/>
    </row>
    <row r="9" spans="1:23" x14ac:dyDescent="0.2">
      <c r="B9" s="84" t="s">
        <v>5</v>
      </c>
      <c r="C9" s="84"/>
      <c r="D9" s="27"/>
      <c r="F9" s="24"/>
      <c r="G9" s="23"/>
      <c r="H9" s="22"/>
      <c r="J9" s="6"/>
      <c r="K9" s="3"/>
      <c r="L9" s="64"/>
      <c r="O9" s="3"/>
    </row>
    <row r="10" spans="1:23" x14ac:dyDescent="0.2">
      <c r="A10">
        <v>101</v>
      </c>
      <c r="B10" s="85" t="s">
        <v>60</v>
      </c>
      <c r="C10" s="85"/>
      <c r="D10" s="27"/>
      <c r="F10" s="24"/>
      <c r="G10" s="23"/>
      <c r="H10" s="22"/>
      <c r="J10" s="6"/>
      <c r="K10" s="3"/>
      <c r="L10" s="64"/>
      <c r="M10">
        <v>58</v>
      </c>
      <c r="N10">
        <v>92</v>
      </c>
      <c r="O10" s="3">
        <v>2333</v>
      </c>
      <c r="P10" s="3">
        <v>198.48</v>
      </c>
      <c r="Q10" s="3">
        <v>150</v>
      </c>
      <c r="R10" s="3">
        <v>137</v>
      </c>
      <c r="S10" s="3">
        <v>20.09</v>
      </c>
      <c r="T10" s="3">
        <v>18.13</v>
      </c>
      <c r="U10" s="3">
        <v>5</v>
      </c>
      <c r="V10" s="3">
        <v>5</v>
      </c>
    </row>
    <row r="11" spans="1:23" x14ac:dyDescent="0.2">
      <c r="A11">
        <v>103</v>
      </c>
      <c r="B11" s="85" t="s">
        <v>6</v>
      </c>
      <c r="C11" s="85"/>
      <c r="D11" s="28">
        <v>54921</v>
      </c>
      <c r="F11" s="22">
        <v>58417</v>
      </c>
      <c r="G11" s="23">
        <v>87919</v>
      </c>
      <c r="H11" s="22">
        <v>90960.47</v>
      </c>
      <c r="I11" s="29">
        <v>104103</v>
      </c>
      <c r="J11" s="22">
        <v>89866</v>
      </c>
      <c r="K11" s="3">
        <v>60414.47</v>
      </c>
      <c r="L11" s="3">
        <v>57909.31</v>
      </c>
      <c r="M11" s="3">
        <v>58995</v>
      </c>
      <c r="N11" s="3">
        <v>56662</v>
      </c>
      <c r="O11" s="3">
        <v>143216.71</v>
      </c>
      <c r="P11" s="3">
        <v>158659.69</v>
      </c>
      <c r="Q11" s="3">
        <v>177399</v>
      </c>
      <c r="R11" s="3">
        <v>165645</v>
      </c>
      <c r="S11" s="3">
        <v>187614.49</v>
      </c>
      <c r="T11" s="3">
        <v>188500.21</v>
      </c>
      <c r="U11" s="3">
        <v>225834</v>
      </c>
      <c r="V11" s="3">
        <v>231419</v>
      </c>
    </row>
    <row r="12" spans="1:23" x14ac:dyDescent="0.2">
      <c r="A12" s="6" t="s">
        <v>51</v>
      </c>
      <c r="B12" s="85" t="s">
        <v>52</v>
      </c>
      <c r="C12" s="85"/>
      <c r="D12" s="28"/>
      <c r="F12" s="22"/>
      <c r="G12" s="23"/>
      <c r="H12" s="22"/>
      <c r="I12" s="29"/>
      <c r="J12" s="22"/>
      <c r="K12" s="3"/>
      <c r="L12" s="3">
        <v>80.099999999999994</v>
      </c>
      <c r="M12" s="3">
        <v>440</v>
      </c>
      <c r="N12" s="3">
        <v>82</v>
      </c>
      <c r="O12" s="3">
        <v>235.36</v>
      </c>
      <c r="P12" s="3">
        <v>267.7</v>
      </c>
      <c r="Q12" s="3">
        <v>250</v>
      </c>
      <c r="R12" s="3">
        <v>1213</v>
      </c>
      <c r="S12" s="3">
        <v>593.71</v>
      </c>
      <c r="T12" s="3">
        <v>298.24</v>
      </c>
      <c r="U12" s="3">
        <v>100</v>
      </c>
      <c r="V12" s="3">
        <v>200</v>
      </c>
    </row>
    <row r="13" spans="1:23" x14ac:dyDescent="0.2">
      <c r="A13" s="6" t="s">
        <v>54</v>
      </c>
      <c r="B13" s="85" t="s">
        <v>7</v>
      </c>
      <c r="C13" s="85"/>
      <c r="D13" s="28"/>
      <c r="F13" s="22"/>
      <c r="G13" s="23"/>
      <c r="H13" s="22"/>
      <c r="I13" s="29"/>
      <c r="J13" s="22"/>
      <c r="K13" s="3"/>
      <c r="L13" s="3">
        <v>8510.81</v>
      </c>
      <c r="M13" s="3">
        <v>9607</v>
      </c>
      <c r="N13" s="3">
        <v>8975</v>
      </c>
      <c r="O13" s="3">
        <v>20956.740000000002</v>
      </c>
      <c r="P13" s="3">
        <v>24374.05</v>
      </c>
      <c r="Q13" s="3">
        <v>20000</v>
      </c>
      <c r="R13" s="3">
        <v>24978</v>
      </c>
      <c r="S13" s="3">
        <v>25758.799999999999</v>
      </c>
      <c r="T13" s="3">
        <v>26034.39</v>
      </c>
      <c r="U13" s="3">
        <v>19000</v>
      </c>
      <c r="V13" s="3">
        <v>20000</v>
      </c>
    </row>
    <row r="14" spans="1:23" x14ac:dyDescent="0.2">
      <c r="A14" s="6" t="s">
        <v>53</v>
      </c>
      <c r="B14" s="85" t="s">
        <v>55</v>
      </c>
      <c r="C14" s="85"/>
      <c r="D14" s="28"/>
      <c r="F14" s="22"/>
      <c r="G14" s="23"/>
      <c r="H14" s="22"/>
      <c r="I14" s="29"/>
      <c r="J14" s="22"/>
      <c r="K14" s="3"/>
      <c r="L14" s="3">
        <v>3897.7</v>
      </c>
      <c r="M14" s="3">
        <v>4235</v>
      </c>
      <c r="N14" s="3">
        <v>3970</v>
      </c>
      <c r="O14" s="3">
        <v>10782.18</v>
      </c>
      <c r="P14" s="3">
        <v>11718.79</v>
      </c>
      <c r="Q14" s="3">
        <v>12000</v>
      </c>
      <c r="R14" s="3">
        <v>12350</v>
      </c>
      <c r="S14" s="3">
        <v>12283.13</v>
      </c>
      <c r="T14" s="3">
        <v>12420.44</v>
      </c>
      <c r="U14" s="3">
        <v>13000</v>
      </c>
      <c r="V14" s="3">
        <v>0</v>
      </c>
    </row>
    <row r="15" spans="1:23" x14ac:dyDescent="0.2">
      <c r="A15" s="6" t="s">
        <v>58</v>
      </c>
      <c r="B15" s="85" t="s">
        <v>59</v>
      </c>
      <c r="C15" s="85"/>
      <c r="D15" s="28"/>
      <c r="F15" s="22"/>
      <c r="G15" s="23"/>
      <c r="H15" s="22"/>
      <c r="I15" s="29"/>
      <c r="J15" s="22"/>
      <c r="K15" s="3"/>
      <c r="L15" s="3"/>
      <c r="M15" s="3">
        <v>-115</v>
      </c>
      <c r="N15" s="3"/>
      <c r="O15" s="3">
        <v>-104.02</v>
      </c>
      <c r="P15" s="3">
        <v>-1.9</v>
      </c>
      <c r="Q15" s="3">
        <v>0</v>
      </c>
      <c r="R15" s="3">
        <v>0</v>
      </c>
      <c r="S15" s="3">
        <v>-257.35000000000002</v>
      </c>
      <c r="T15" s="3">
        <v>0</v>
      </c>
      <c r="U15" s="3">
        <v>0</v>
      </c>
      <c r="V15" s="3">
        <v>0</v>
      </c>
    </row>
    <row r="16" spans="1:23" x14ac:dyDescent="0.2">
      <c r="A16" s="6" t="s">
        <v>72</v>
      </c>
      <c r="B16" s="85" t="s">
        <v>73</v>
      </c>
      <c r="C16" s="85"/>
      <c r="D16" s="28"/>
      <c r="F16" s="22"/>
      <c r="G16" s="23"/>
      <c r="H16" s="22"/>
      <c r="I16" s="29"/>
      <c r="J16" s="22"/>
      <c r="K16" s="3"/>
      <c r="L16" s="3"/>
      <c r="M16" s="3"/>
      <c r="N16" s="3">
        <v>3725</v>
      </c>
      <c r="O16" s="3">
        <v>5336.59</v>
      </c>
      <c r="P16" s="3">
        <v>5614.03</v>
      </c>
      <c r="Q16" s="3">
        <v>5000</v>
      </c>
      <c r="R16" s="3">
        <v>6673</v>
      </c>
      <c r="S16" s="3">
        <v>7459.92</v>
      </c>
      <c r="T16" s="3">
        <v>7533.64</v>
      </c>
      <c r="U16" s="3">
        <v>5700</v>
      </c>
      <c r="V16" s="3">
        <v>15000</v>
      </c>
      <c r="W16" s="3" t="s">
        <v>8</v>
      </c>
    </row>
    <row r="17" spans="1:26" x14ac:dyDescent="0.2">
      <c r="A17" s="6" t="s">
        <v>173</v>
      </c>
      <c r="B17" s="85" t="s">
        <v>174</v>
      </c>
      <c r="C17" s="85"/>
      <c r="D17" s="28"/>
      <c r="F17" s="22"/>
      <c r="G17" s="23"/>
      <c r="H17" s="22"/>
      <c r="I17" s="29"/>
      <c r="J17" s="22"/>
      <c r="K17" s="3"/>
      <c r="L17" s="3"/>
      <c r="M17" s="3"/>
      <c r="N17" s="3"/>
      <c r="O17" s="3"/>
      <c r="P17" s="3"/>
      <c r="Q17" s="3"/>
      <c r="R17" s="3"/>
      <c r="S17" s="3"/>
      <c r="T17" s="3">
        <v>213</v>
      </c>
      <c r="U17" s="3"/>
      <c r="W17" s="3"/>
    </row>
    <row r="18" spans="1:26" x14ac:dyDescent="0.2">
      <c r="A18">
        <v>104</v>
      </c>
      <c r="B18" s="85" t="s">
        <v>9</v>
      </c>
      <c r="C18" s="85"/>
      <c r="D18" s="31">
        <v>29745</v>
      </c>
      <c r="F18" s="22">
        <v>83029</v>
      </c>
      <c r="G18" s="23">
        <v>192271</v>
      </c>
      <c r="H18" s="22">
        <v>5623</v>
      </c>
      <c r="I18" s="32">
        <v>40986</v>
      </c>
      <c r="J18" s="23">
        <v>5347</v>
      </c>
      <c r="K18" s="25">
        <v>0</v>
      </c>
      <c r="L18" s="3">
        <v>23818</v>
      </c>
      <c r="M18" s="64">
        <v>0</v>
      </c>
      <c r="N18" s="3">
        <v>1500</v>
      </c>
      <c r="O18" s="3">
        <v>9180</v>
      </c>
      <c r="P18" s="3">
        <v>104269.82</v>
      </c>
      <c r="Q18" s="3">
        <v>0</v>
      </c>
      <c r="R18" s="3">
        <v>8005</v>
      </c>
      <c r="S18" s="3">
        <v>49270</v>
      </c>
      <c r="T18" s="3">
        <v>0</v>
      </c>
      <c r="U18" s="3">
        <v>478403</v>
      </c>
      <c r="V18" s="3">
        <v>478403</v>
      </c>
    </row>
    <row r="19" spans="1:26" x14ac:dyDescent="0.2">
      <c r="A19">
        <v>106</v>
      </c>
      <c r="B19" s="85" t="s">
        <v>10</v>
      </c>
      <c r="C19" s="85"/>
      <c r="D19" s="31"/>
      <c r="F19" s="22"/>
      <c r="G19" s="23"/>
      <c r="H19" s="22"/>
      <c r="I19" s="32"/>
      <c r="J19" s="23"/>
      <c r="K19" s="25">
        <v>87.3</v>
      </c>
      <c r="L19" s="3">
        <v>624.09</v>
      </c>
      <c r="M19" s="64">
        <v>503</v>
      </c>
      <c r="N19" s="3">
        <v>1086</v>
      </c>
      <c r="O19" s="3">
        <v>18788.11</v>
      </c>
      <c r="P19" s="3">
        <v>231.78</v>
      </c>
      <c r="Q19" s="3">
        <v>0</v>
      </c>
      <c r="R19" s="3">
        <v>11354</v>
      </c>
      <c r="S19" s="3">
        <v>13374</v>
      </c>
      <c r="T19" s="3">
        <v>990.86</v>
      </c>
      <c r="U19" s="3">
        <v>0</v>
      </c>
      <c r="V19" s="3">
        <v>0</v>
      </c>
      <c r="X19" s="3"/>
      <c r="Y19" s="3"/>
      <c r="Z19" s="76"/>
    </row>
    <row r="20" spans="1:26" ht="13.5" thickBot="1" x14ac:dyDescent="0.25">
      <c r="A20">
        <v>105</v>
      </c>
      <c r="B20" s="90" t="s">
        <v>22</v>
      </c>
      <c r="C20" s="90"/>
      <c r="D20" s="35">
        <v>10178.040000000001</v>
      </c>
      <c r="E20" s="34"/>
      <c r="F20" s="36">
        <v>17828</v>
      </c>
      <c r="G20" s="36">
        <v>384</v>
      </c>
      <c r="H20" s="36">
        <v>7923.34</v>
      </c>
      <c r="I20" s="36">
        <v>7313</v>
      </c>
      <c r="J20" s="37">
        <v>3343</v>
      </c>
      <c r="K20" s="38"/>
      <c r="L20" s="65">
        <v>300</v>
      </c>
      <c r="M20" s="37">
        <v>14571</v>
      </c>
      <c r="N20" s="65">
        <v>29356</v>
      </c>
      <c r="O20" s="65">
        <v>31888.93</v>
      </c>
      <c r="P20" s="65">
        <v>22792.05</v>
      </c>
      <c r="Q20" s="65">
        <v>17000</v>
      </c>
      <c r="R20" s="65">
        <v>30287</v>
      </c>
      <c r="S20" s="65">
        <v>11627.84</v>
      </c>
      <c r="T20" s="65">
        <v>2900.32</v>
      </c>
      <c r="U20" s="65">
        <v>0</v>
      </c>
      <c r="V20" s="65">
        <v>0</v>
      </c>
      <c r="Y20" s="3"/>
      <c r="Z20" s="76"/>
    </row>
    <row r="21" spans="1:26" x14ac:dyDescent="0.2">
      <c r="A21" s="30" t="s">
        <v>8</v>
      </c>
      <c r="B21" s="91" t="s">
        <v>11</v>
      </c>
      <c r="C21" s="91"/>
      <c r="D21" s="31">
        <f>SUM(D11:D20)</f>
        <v>94844.040000000008</v>
      </c>
      <c r="F21" s="22">
        <f t="shared" ref="F21:L21" si="0">SUM(F11:F20)</f>
        <v>159274</v>
      </c>
      <c r="G21" s="22">
        <f t="shared" si="0"/>
        <v>280574</v>
      </c>
      <c r="H21" s="22">
        <f t="shared" si="0"/>
        <v>104506.81</v>
      </c>
      <c r="I21" s="22">
        <f t="shared" si="0"/>
        <v>152402</v>
      </c>
      <c r="J21" s="24">
        <f t="shared" si="0"/>
        <v>98556</v>
      </c>
      <c r="K21" s="25">
        <f t="shared" si="0"/>
        <v>60501.770000000004</v>
      </c>
      <c r="L21" s="3">
        <f t="shared" si="0"/>
        <v>95140.01</v>
      </c>
      <c r="M21" s="3">
        <f t="shared" ref="M21:R21" si="1">SUM(M10:M20)</f>
        <v>88294</v>
      </c>
      <c r="N21" s="76">
        <f t="shared" si="1"/>
        <v>105448</v>
      </c>
      <c r="O21" s="3">
        <f t="shared" si="1"/>
        <v>242613.59999999998</v>
      </c>
      <c r="P21" s="3">
        <f t="shared" si="1"/>
        <v>328124.49000000005</v>
      </c>
      <c r="Q21" s="3">
        <f t="shared" si="1"/>
        <v>231799</v>
      </c>
      <c r="R21" s="3">
        <f t="shared" si="1"/>
        <v>260642</v>
      </c>
      <c r="S21" s="3">
        <v>296656</v>
      </c>
      <c r="T21" s="3">
        <f>SUM(T10:T20)</f>
        <v>238909.22999999998</v>
      </c>
      <c r="U21" s="3">
        <f>SUM(U10:U20)</f>
        <v>742042</v>
      </c>
      <c r="V21" s="3">
        <f>SUM(V10:V20)</f>
        <v>745027</v>
      </c>
      <c r="Y21" s="3"/>
    </row>
    <row r="22" spans="1:26" x14ac:dyDescent="0.2">
      <c r="B22" s="92"/>
      <c r="C22" s="92"/>
      <c r="D22" s="31"/>
      <c r="F22" s="24"/>
      <c r="G22" s="23"/>
      <c r="H22" s="22"/>
      <c r="I22" s="41"/>
      <c r="J22" s="24"/>
      <c r="K22" s="25"/>
      <c r="L22" s="3"/>
      <c r="O22" s="3"/>
      <c r="P22" s="3"/>
      <c r="Q22" s="3"/>
    </row>
    <row r="23" spans="1:26" x14ac:dyDescent="0.2">
      <c r="B23" s="84" t="s">
        <v>12</v>
      </c>
      <c r="C23" s="84"/>
      <c r="D23" s="31"/>
      <c r="F23" s="24"/>
      <c r="G23" s="23">
        <f>SUM(G21+G7)</f>
        <v>386646.14</v>
      </c>
      <c r="H23" s="23">
        <f>SUM(H21+H7)</f>
        <v>198432.15</v>
      </c>
      <c r="I23" s="23">
        <f>SUM(I7+I21)</f>
        <v>294016</v>
      </c>
      <c r="J23" s="24">
        <f t="shared" ref="J23:T23" si="2">SUM(J21+J7)</f>
        <v>257691</v>
      </c>
      <c r="K23" s="25">
        <f t="shared" si="2"/>
        <v>360592.74</v>
      </c>
      <c r="L23" s="3">
        <f t="shared" si="2"/>
        <v>349877.27</v>
      </c>
      <c r="M23" s="3">
        <f t="shared" si="2"/>
        <v>380666.79</v>
      </c>
      <c r="N23" s="76">
        <f t="shared" si="2"/>
        <v>358713</v>
      </c>
      <c r="O23" s="3">
        <f t="shared" si="2"/>
        <v>514830.6</v>
      </c>
      <c r="P23" s="3">
        <f t="shared" si="2"/>
        <v>676673.13000000012</v>
      </c>
      <c r="Q23" s="3">
        <f t="shared" si="2"/>
        <v>720141.4800000001</v>
      </c>
      <c r="R23" s="3">
        <f t="shared" si="2"/>
        <v>748984.4800000001</v>
      </c>
      <c r="S23" s="3">
        <f t="shared" si="2"/>
        <v>558334</v>
      </c>
      <c r="T23" s="13">
        <f t="shared" si="2"/>
        <v>356483.23</v>
      </c>
      <c r="U23" s="3">
        <f>U7+U21</f>
        <v>864270.19</v>
      </c>
      <c r="V23" s="3">
        <f>V7+V21</f>
        <v>869983</v>
      </c>
    </row>
    <row r="24" spans="1:26" x14ac:dyDescent="0.2">
      <c r="B24" s="87"/>
      <c r="C24" s="87"/>
      <c r="D24" s="31"/>
      <c r="F24" s="24"/>
      <c r="G24" s="23"/>
      <c r="H24" s="22"/>
      <c r="I24" s="41"/>
      <c r="J24" s="6"/>
      <c r="K24" s="25"/>
      <c r="O24" s="3"/>
    </row>
    <row r="25" spans="1:26" x14ac:dyDescent="0.2">
      <c r="B25" s="89" t="s">
        <v>13</v>
      </c>
      <c r="C25" s="89"/>
      <c r="D25" s="31"/>
      <c r="F25" s="24"/>
      <c r="G25" s="23"/>
      <c r="H25" s="22"/>
      <c r="I25" s="41"/>
      <c r="J25" s="6"/>
      <c r="K25" s="25"/>
      <c r="O25" s="3"/>
    </row>
    <row r="26" spans="1:26" x14ac:dyDescent="0.2">
      <c r="A26" s="1">
        <v>200</v>
      </c>
      <c r="B26" s="94" t="s">
        <v>164</v>
      </c>
      <c r="C26" s="94"/>
      <c r="D26" s="31"/>
      <c r="F26" s="24"/>
      <c r="G26" s="23"/>
      <c r="H26" s="22"/>
      <c r="I26" s="41"/>
      <c r="J26" s="6"/>
      <c r="K26" s="25"/>
      <c r="O26" s="3"/>
    </row>
    <row r="27" spans="1:26" x14ac:dyDescent="0.2">
      <c r="A27">
        <v>201</v>
      </c>
      <c r="B27" s="93" t="s">
        <v>121</v>
      </c>
      <c r="C27" s="93"/>
      <c r="D27" s="2"/>
      <c r="F27" s="3"/>
      <c r="G27" s="4"/>
      <c r="H27" s="5"/>
      <c r="I27">
        <v>4664</v>
      </c>
      <c r="J27" s="24">
        <v>3339</v>
      </c>
      <c r="K27" s="25">
        <v>2791</v>
      </c>
      <c r="L27" s="3">
        <v>3368</v>
      </c>
      <c r="M27" s="3">
        <v>556</v>
      </c>
      <c r="N27" s="3">
        <v>866</v>
      </c>
      <c r="O27" s="3">
        <v>1300.5899999999999</v>
      </c>
      <c r="P27" s="3">
        <v>6037</v>
      </c>
      <c r="Q27" s="3">
        <v>2000</v>
      </c>
      <c r="R27" s="3">
        <v>16811</v>
      </c>
      <c r="S27" s="3">
        <v>607.75</v>
      </c>
      <c r="T27" s="3">
        <v>1439.93</v>
      </c>
      <c r="U27" s="3">
        <v>4000</v>
      </c>
      <c r="V27" s="3">
        <v>2000</v>
      </c>
    </row>
    <row r="28" spans="1:26" x14ac:dyDescent="0.2">
      <c r="A28" s="6" t="s">
        <v>77</v>
      </c>
      <c r="B28" s="93" t="s">
        <v>122</v>
      </c>
      <c r="C28" s="93"/>
      <c r="D28" s="2"/>
      <c r="F28" s="3"/>
      <c r="G28" s="4"/>
      <c r="H28" s="5"/>
      <c r="J28" s="24"/>
      <c r="K28" s="25"/>
      <c r="L28" s="3"/>
      <c r="M28" s="3"/>
      <c r="N28" s="3">
        <v>14640</v>
      </c>
      <c r="O28" s="3">
        <v>0</v>
      </c>
      <c r="P28" s="3">
        <v>329</v>
      </c>
      <c r="Q28" s="3">
        <v>0</v>
      </c>
      <c r="R28" s="3">
        <v>0</v>
      </c>
      <c r="S28" s="3">
        <v>128.97999999999999</v>
      </c>
      <c r="T28" s="3">
        <v>148.61000000000001</v>
      </c>
      <c r="U28" s="3">
        <v>0</v>
      </c>
      <c r="V28" s="3">
        <v>5000</v>
      </c>
    </row>
    <row r="29" spans="1:26" x14ac:dyDescent="0.2">
      <c r="A29">
        <v>202</v>
      </c>
      <c r="B29" s="93" t="s">
        <v>123</v>
      </c>
      <c r="C29" s="93"/>
      <c r="D29" s="2"/>
      <c r="F29" s="3"/>
      <c r="G29" s="4"/>
      <c r="H29" s="5"/>
      <c r="J29" s="24"/>
      <c r="K29" s="25">
        <v>1738</v>
      </c>
      <c r="L29" s="3">
        <v>1334.89</v>
      </c>
      <c r="M29" s="3">
        <v>1033</v>
      </c>
      <c r="N29" s="3">
        <v>1214</v>
      </c>
      <c r="O29" s="3">
        <v>3073.87</v>
      </c>
      <c r="P29" s="3">
        <v>3412.84</v>
      </c>
      <c r="Q29" s="3">
        <v>3500</v>
      </c>
      <c r="R29" s="3">
        <v>3584</v>
      </c>
      <c r="S29" s="3">
        <v>4011.33</v>
      </c>
      <c r="T29" s="3">
        <v>3962.31</v>
      </c>
      <c r="U29" s="3">
        <v>5000</v>
      </c>
      <c r="V29" s="3">
        <v>5000</v>
      </c>
    </row>
    <row r="30" spans="1:26" x14ac:dyDescent="0.2">
      <c r="A30">
        <v>203</v>
      </c>
      <c r="B30" s="93" t="s">
        <v>124</v>
      </c>
      <c r="C30" s="93"/>
      <c r="D30" s="2"/>
      <c r="F30" s="3"/>
      <c r="G30" s="4"/>
      <c r="H30" s="5"/>
      <c r="J30" s="24">
        <v>767</v>
      </c>
      <c r="K30" s="25">
        <v>13589</v>
      </c>
      <c r="L30" s="3">
        <v>15499</v>
      </c>
      <c r="M30" s="3">
        <v>15719</v>
      </c>
      <c r="N30" s="3">
        <v>15556</v>
      </c>
      <c r="O30" s="3">
        <v>30867</v>
      </c>
      <c r="P30" s="3">
        <v>34458</v>
      </c>
      <c r="Q30" s="3">
        <v>35478</v>
      </c>
      <c r="R30" s="3">
        <v>35478</v>
      </c>
      <c r="S30" s="3">
        <v>35478</v>
      </c>
      <c r="T30" s="3">
        <v>40162.199999999997</v>
      </c>
      <c r="U30" s="3">
        <v>45166</v>
      </c>
      <c r="V30" s="3">
        <f>V11*20%</f>
        <v>46283.8</v>
      </c>
    </row>
    <row r="31" spans="1:26" x14ac:dyDescent="0.2">
      <c r="A31" s="6" t="s">
        <v>61</v>
      </c>
      <c r="B31" s="93" t="s">
        <v>125</v>
      </c>
      <c r="C31" s="93"/>
      <c r="D31" s="2"/>
      <c r="F31" s="3"/>
      <c r="G31" s="4"/>
      <c r="H31" s="5"/>
      <c r="J31" s="24"/>
      <c r="K31" s="25"/>
      <c r="L31" s="3"/>
      <c r="M31" s="3">
        <v>57.89</v>
      </c>
      <c r="N31" s="3"/>
      <c r="O31" s="3">
        <v>0</v>
      </c>
      <c r="P31" s="3">
        <v>714.7</v>
      </c>
      <c r="Q31" s="3">
        <v>2000</v>
      </c>
      <c r="R31" s="3">
        <v>0</v>
      </c>
      <c r="S31" s="3">
        <v>1437.57</v>
      </c>
      <c r="T31" s="3" t="s">
        <v>8</v>
      </c>
    </row>
    <row r="32" spans="1:26" x14ac:dyDescent="0.2">
      <c r="A32">
        <v>204</v>
      </c>
      <c r="B32" s="93" t="s">
        <v>126</v>
      </c>
      <c r="C32" s="93"/>
      <c r="D32" s="2"/>
      <c r="F32" s="3"/>
      <c r="G32" s="4"/>
      <c r="H32" s="5"/>
      <c r="J32" s="24">
        <v>2345</v>
      </c>
      <c r="K32" s="25">
        <v>1737</v>
      </c>
      <c r="L32" s="3">
        <v>685.09</v>
      </c>
      <c r="M32" s="3">
        <v>848</v>
      </c>
      <c r="N32" s="3">
        <v>680</v>
      </c>
      <c r="O32" s="3">
        <v>690</v>
      </c>
      <c r="P32" s="3">
        <v>490</v>
      </c>
      <c r="Q32" s="3">
        <v>750</v>
      </c>
      <c r="R32" s="3">
        <v>660</v>
      </c>
      <c r="S32" s="3">
        <v>650</v>
      </c>
      <c r="T32" s="3">
        <v>0</v>
      </c>
      <c r="U32" s="3">
        <v>0</v>
      </c>
      <c r="V32" s="3">
        <v>0</v>
      </c>
    </row>
    <row r="33" spans="1:22" x14ac:dyDescent="0.2">
      <c r="A33">
        <v>205</v>
      </c>
      <c r="B33" s="93" t="s">
        <v>127</v>
      </c>
      <c r="C33" s="93"/>
      <c r="D33" s="2"/>
      <c r="F33" s="3"/>
      <c r="G33" s="4"/>
      <c r="H33" s="5"/>
      <c r="J33" s="24">
        <v>1394</v>
      </c>
      <c r="K33" s="25"/>
      <c r="L33" s="3">
        <v>1217.8</v>
      </c>
      <c r="M33" s="3">
        <v>1053.52</v>
      </c>
      <c r="N33" s="3">
        <v>913</v>
      </c>
      <c r="O33" s="3">
        <v>459.26</v>
      </c>
      <c r="P33" s="3">
        <v>449.45</v>
      </c>
      <c r="Q33" s="3">
        <v>500</v>
      </c>
      <c r="R33" s="3">
        <v>911</v>
      </c>
      <c r="T33" s="3">
        <v>898.45</v>
      </c>
      <c r="U33" s="3">
        <v>900</v>
      </c>
      <c r="V33" s="3">
        <v>900</v>
      </c>
    </row>
    <row r="34" spans="1:22" x14ac:dyDescent="0.2">
      <c r="A34">
        <v>206</v>
      </c>
      <c r="B34" s="93" t="s">
        <v>128</v>
      </c>
      <c r="C34" s="93"/>
      <c r="D34" s="2"/>
      <c r="F34" s="3"/>
      <c r="G34" s="4"/>
      <c r="H34" s="5"/>
      <c r="J34" s="24"/>
      <c r="K34" s="25"/>
      <c r="L34" s="3">
        <v>1950</v>
      </c>
      <c r="M34" s="3">
        <v>7800</v>
      </c>
      <c r="N34" s="3">
        <v>7800</v>
      </c>
      <c r="O34" s="3">
        <v>8400</v>
      </c>
      <c r="P34" s="3">
        <v>9400</v>
      </c>
      <c r="Q34" s="3">
        <v>8400</v>
      </c>
      <c r="R34" s="3">
        <v>8800</v>
      </c>
      <c r="S34" s="3">
        <v>10400</v>
      </c>
      <c r="T34" s="3">
        <v>9600</v>
      </c>
      <c r="U34" s="3">
        <v>9600</v>
      </c>
      <c r="V34" s="3">
        <v>9600</v>
      </c>
    </row>
    <row r="35" spans="1:22" x14ac:dyDescent="0.2">
      <c r="A35">
        <v>207</v>
      </c>
      <c r="B35" s="93" t="s">
        <v>129</v>
      </c>
      <c r="C35" s="93"/>
      <c r="D35" s="2"/>
      <c r="F35" s="3"/>
      <c r="G35" s="4"/>
      <c r="H35" s="5"/>
      <c r="J35" s="24"/>
      <c r="K35" s="25"/>
      <c r="L35" s="3"/>
      <c r="M35" s="3">
        <v>242</v>
      </c>
      <c r="N35" s="3">
        <v>155</v>
      </c>
      <c r="O35" s="3">
        <v>341.2</v>
      </c>
      <c r="P35" s="3">
        <v>929.34</v>
      </c>
      <c r="Q35" s="3">
        <v>1000</v>
      </c>
      <c r="R35" s="3">
        <v>2447</v>
      </c>
      <c r="S35" s="3">
        <v>317.74</v>
      </c>
      <c r="T35" s="3">
        <v>245.87</v>
      </c>
      <c r="U35" s="3">
        <v>500</v>
      </c>
      <c r="V35" s="3">
        <v>500</v>
      </c>
    </row>
    <row r="36" spans="1:22" hidden="1" x14ac:dyDescent="0.2">
      <c r="A36">
        <v>208</v>
      </c>
      <c r="B36" s="93" t="s">
        <v>130</v>
      </c>
      <c r="C36" s="93"/>
      <c r="D36" s="2"/>
      <c r="F36" s="3"/>
      <c r="G36" s="4"/>
      <c r="H36" s="5"/>
      <c r="J36" s="24"/>
      <c r="K36" s="25"/>
      <c r="L36" s="3"/>
      <c r="M36" s="3">
        <v>14.37</v>
      </c>
      <c r="N36" s="3"/>
      <c r="O36" s="3">
        <v>45</v>
      </c>
      <c r="P36" s="3">
        <v>0</v>
      </c>
      <c r="Q36" s="3">
        <v>0</v>
      </c>
      <c r="R36" s="3">
        <v>0</v>
      </c>
    </row>
    <row r="37" spans="1:22" hidden="1" x14ac:dyDescent="0.2">
      <c r="A37">
        <v>209</v>
      </c>
      <c r="B37" s="93" t="s">
        <v>131</v>
      </c>
      <c r="C37" s="93"/>
      <c r="D37" s="2"/>
      <c r="F37" s="3"/>
      <c r="G37" s="4"/>
      <c r="H37" s="5"/>
      <c r="J37" s="24"/>
      <c r="K37" s="25"/>
      <c r="L37" s="3"/>
      <c r="M37" s="3">
        <v>288.89999999999998</v>
      </c>
      <c r="N37" s="3"/>
      <c r="O37" s="3">
        <v>508.85</v>
      </c>
      <c r="P37" s="3">
        <v>1136.9000000000001</v>
      </c>
      <c r="Q37" s="3">
        <v>1500</v>
      </c>
      <c r="R37" s="3">
        <v>669</v>
      </c>
      <c r="S37" s="3"/>
      <c r="T37" s="3">
        <v>0</v>
      </c>
    </row>
    <row r="38" spans="1:22" hidden="1" x14ac:dyDescent="0.2">
      <c r="A38">
        <v>210</v>
      </c>
      <c r="B38" s="93" t="s">
        <v>132</v>
      </c>
      <c r="C38" s="93"/>
      <c r="D38" s="31"/>
      <c r="F38" s="22"/>
      <c r="G38" s="22"/>
      <c r="H38" s="22"/>
      <c r="I38" s="22"/>
      <c r="J38" s="22"/>
      <c r="K38" s="25"/>
      <c r="M38" s="3"/>
      <c r="O38" s="3">
        <v>1092</v>
      </c>
      <c r="P38" s="3">
        <v>0</v>
      </c>
      <c r="Q38" s="3">
        <v>1000</v>
      </c>
      <c r="R38" s="3">
        <v>0</v>
      </c>
    </row>
    <row r="39" spans="1:22" hidden="1" x14ac:dyDescent="0.2">
      <c r="A39">
        <v>211</v>
      </c>
      <c r="B39" s="93" t="s">
        <v>133</v>
      </c>
      <c r="C39" s="93"/>
      <c r="D39" s="31"/>
      <c r="F39" s="22"/>
      <c r="G39" s="22"/>
      <c r="H39" s="22"/>
      <c r="I39" s="22"/>
      <c r="J39" s="22"/>
      <c r="K39" s="25"/>
      <c r="M39" s="3"/>
      <c r="O39" s="3"/>
      <c r="Q39" s="3" t="s">
        <v>8</v>
      </c>
      <c r="R39" s="3">
        <v>0</v>
      </c>
      <c r="S39" s="3">
        <v>10000</v>
      </c>
      <c r="T39" s="3">
        <v>0</v>
      </c>
    </row>
    <row r="40" spans="1:22" x14ac:dyDescent="0.2">
      <c r="A40" s="1">
        <v>300</v>
      </c>
      <c r="B40" s="95" t="s">
        <v>30</v>
      </c>
      <c r="C40" s="95"/>
      <c r="D40" s="54">
        <v>676.8</v>
      </c>
      <c r="E40" s="1"/>
      <c r="F40" s="66">
        <v>2119.4499999999998</v>
      </c>
      <c r="G40" s="66">
        <v>5112</v>
      </c>
      <c r="H40" s="66">
        <v>3772.91</v>
      </c>
      <c r="I40" s="66">
        <v>3069</v>
      </c>
      <c r="J40" s="66">
        <v>4398</v>
      </c>
      <c r="K40" s="13"/>
      <c r="L40" s="13" t="s">
        <v>8</v>
      </c>
      <c r="M40" s="13" t="s">
        <v>8</v>
      </c>
      <c r="N40" s="1"/>
      <c r="O40" s="13"/>
      <c r="P40" s="1"/>
      <c r="Q40" s="1"/>
      <c r="R40" s="1"/>
    </row>
    <row r="41" spans="1:22" x14ac:dyDescent="0.2">
      <c r="A41">
        <v>301</v>
      </c>
      <c r="B41" s="93" t="s">
        <v>169</v>
      </c>
      <c r="C41" s="93"/>
      <c r="D41" s="31">
        <v>2252.4</v>
      </c>
      <c r="F41" s="22">
        <v>2790.07</v>
      </c>
      <c r="G41" s="22">
        <v>3058</v>
      </c>
      <c r="H41" s="22">
        <v>3823</v>
      </c>
      <c r="I41" s="22">
        <v>367</v>
      </c>
      <c r="J41" s="22">
        <v>572</v>
      </c>
      <c r="K41" s="25">
        <v>9615</v>
      </c>
      <c r="L41" s="3">
        <v>8399</v>
      </c>
      <c r="M41" s="3">
        <v>8561</v>
      </c>
      <c r="N41" s="3">
        <v>8335</v>
      </c>
      <c r="O41" s="3">
        <v>9320</v>
      </c>
      <c r="P41" s="3">
        <v>7964</v>
      </c>
      <c r="Q41" s="3">
        <v>9500</v>
      </c>
      <c r="R41" s="3">
        <v>8071</v>
      </c>
      <c r="S41" s="3">
        <v>1596</v>
      </c>
      <c r="T41" s="3">
        <v>1400</v>
      </c>
      <c r="U41" s="3">
        <v>1600</v>
      </c>
      <c r="V41" s="3">
        <v>1600</v>
      </c>
    </row>
    <row r="42" spans="1:22" hidden="1" x14ac:dyDescent="0.2">
      <c r="A42">
        <v>302</v>
      </c>
      <c r="B42" s="93" t="s">
        <v>135</v>
      </c>
      <c r="C42" s="93"/>
      <c r="D42" s="28">
        <v>9847</v>
      </c>
      <c r="F42" s="22">
        <v>4870</v>
      </c>
      <c r="G42" s="22">
        <v>-2211</v>
      </c>
      <c r="H42" s="22">
        <v>4700.16</v>
      </c>
      <c r="I42" s="22">
        <v>2620</v>
      </c>
      <c r="J42" s="22">
        <v>2345</v>
      </c>
      <c r="K42" s="25">
        <v>2428</v>
      </c>
      <c r="L42" s="22">
        <v>3592.48</v>
      </c>
      <c r="M42" s="3">
        <v>1700</v>
      </c>
      <c r="N42" s="3">
        <v>2724</v>
      </c>
      <c r="O42" s="3">
        <v>1041</v>
      </c>
      <c r="P42" s="3">
        <v>844</v>
      </c>
      <c r="Q42" s="3">
        <v>1500</v>
      </c>
      <c r="R42" s="3">
        <v>1041</v>
      </c>
    </row>
    <row r="43" spans="1:22" hidden="1" x14ac:dyDescent="0.2">
      <c r="A43">
        <v>303</v>
      </c>
      <c r="B43" s="93" t="s">
        <v>136</v>
      </c>
      <c r="C43" s="93"/>
      <c r="D43" s="28">
        <v>2211.4</v>
      </c>
      <c r="F43" s="22">
        <v>3166.37</v>
      </c>
      <c r="G43" s="22">
        <v>4662</v>
      </c>
      <c r="H43" s="22">
        <v>4380.28</v>
      </c>
      <c r="I43" s="22">
        <v>4553</v>
      </c>
      <c r="J43" s="22">
        <v>4962</v>
      </c>
      <c r="K43" s="25">
        <v>3405</v>
      </c>
      <c r="L43" s="22">
        <v>4020.97</v>
      </c>
      <c r="M43" s="3">
        <v>4222</v>
      </c>
      <c r="N43" s="3">
        <v>4151</v>
      </c>
      <c r="O43" s="3">
        <v>4378</v>
      </c>
      <c r="P43" s="3">
        <v>4761.96</v>
      </c>
      <c r="Q43" s="3">
        <v>5000</v>
      </c>
      <c r="R43" s="3">
        <v>5471</v>
      </c>
      <c r="S43" s="3">
        <v>48</v>
      </c>
    </row>
    <row r="44" spans="1:22" hidden="1" x14ac:dyDescent="0.2">
      <c r="A44">
        <v>304</v>
      </c>
      <c r="B44" s="93" t="s">
        <v>137</v>
      </c>
      <c r="C44" s="93"/>
      <c r="D44" s="28"/>
      <c r="F44" s="22">
        <v>0</v>
      </c>
      <c r="G44" s="22">
        <v>0</v>
      </c>
      <c r="H44" s="22">
        <v>0</v>
      </c>
      <c r="I44" s="22"/>
      <c r="J44" s="22">
        <v>0</v>
      </c>
      <c r="K44" s="25">
        <v>5100</v>
      </c>
      <c r="L44" s="22">
        <v>1800.95</v>
      </c>
      <c r="M44" s="3">
        <v>3500</v>
      </c>
      <c r="N44" s="3">
        <v>916</v>
      </c>
      <c r="O44" s="3">
        <v>590.11</v>
      </c>
      <c r="P44" s="3">
        <v>186.3</v>
      </c>
      <c r="Q44" s="3">
        <v>5000</v>
      </c>
      <c r="R44" s="3">
        <v>460</v>
      </c>
      <c r="S44" s="3">
        <v>30</v>
      </c>
    </row>
    <row r="45" spans="1:22" hidden="1" x14ac:dyDescent="0.2">
      <c r="A45">
        <v>305</v>
      </c>
      <c r="B45" s="93" t="s">
        <v>138</v>
      </c>
      <c r="C45" s="93"/>
      <c r="D45" s="28"/>
      <c r="F45" s="22"/>
      <c r="G45" s="22"/>
      <c r="H45" s="22"/>
      <c r="I45" s="22"/>
      <c r="J45" s="22"/>
      <c r="K45" s="25"/>
      <c r="L45" s="22"/>
      <c r="M45" s="3">
        <v>1436</v>
      </c>
      <c r="N45" s="3" t="s">
        <v>8</v>
      </c>
      <c r="O45" s="3">
        <v>1148.1600000000001</v>
      </c>
      <c r="P45" s="3">
        <v>1148.1600000000001</v>
      </c>
      <c r="Q45" s="3">
        <v>1200</v>
      </c>
      <c r="R45" s="3">
        <v>0</v>
      </c>
    </row>
    <row r="46" spans="1:22" hidden="1" x14ac:dyDescent="0.2">
      <c r="A46">
        <v>306</v>
      </c>
      <c r="B46" s="93" t="s">
        <v>139</v>
      </c>
      <c r="C46" s="93"/>
      <c r="D46" s="28"/>
      <c r="F46" s="22"/>
      <c r="G46" s="22"/>
      <c r="H46" s="22"/>
      <c r="I46" s="22"/>
      <c r="J46" s="22"/>
      <c r="K46" s="25"/>
      <c r="L46" s="22"/>
      <c r="M46" s="3"/>
      <c r="N46" s="3">
        <v>24</v>
      </c>
      <c r="O46" s="3">
        <v>0</v>
      </c>
      <c r="P46" s="3">
        <v>0</v>
      </c>
      <c r="Q46" s="3">
        <v>1000</v>
      </c>
      <c r="R46" s="3">
        <v>0</v>
      </c>
    </row>
    <row r="47" spans="1:22" hidden="1" x14ac:dyDescent="0.2">
      <c r="A47" s="1">
        <v>400</v>
      </c>
      <c r="B47" s="95" t="s">
        <v>34</v>
      </c>
      <c r="C47" s="95"/>
      <c r="D47" s="28">
        <v>1596.61</v>
      </c>
      <c r="F47" s="22"/>
      <c r="G47" s="22"/>
      <c r="H47" s="22"/>
      <c r="J47" s="6"/>
      <c r="K47" s="25"/>
      <c r="M47" s="3"/>
      <c r="O47" s="3"/>
    </row>
    <row r="48" spans="1:22" hidden="1" x14ac:dyDescent="0.2">
      <c r="A48">
        <v>401</v>
      </c>
      <c r="B48" s="93" t="s">
        <v>140</v>
      </c>
      <c r="C48" s="93"/>
      <c r="D48" s="31"/>
      <c r="F48" s="22">
        <v>1844.42</v>
      </c>
      <c r="G48" s="45">
        <v>9943</v>
      </c>
      <c r="H48" s="22">
        <v>1063.9000000000001</v>
      </c>
      <c r="I48" s="22">
        <v>7842</v>
      </c>
      <c r="J48" s="22">
        <v>2314</v>
      </c>
      <c r="K48" s="25">
        <v>3018</v>
      </c>
      <c r="L48" s="3">
        <v>945</v>
      </c>
      <c r="M48" s="3">
        <v>2123</v>
      </c>
      <c r="N48" s="3">
        <v>3040</v>
      </c>
      <c r="O48" s="3">
        <v>10932.29</v>
      </c>
      <c r="P48" s="3">
        <v>1304.22</v>
      </c>
      <c r="Q48" s="3">
        <v>20000</v>
      </c>
      <c r="R48" s="3">
        <v>15938</v>
      </c>
    </row>
    <row r="49" spans="1:24" hidden="1" x14ac:dyDescent="0.2">
      <c r="A49">
        <v>402</v>
      </c>
      <c r="B49" s="93" t="s">
        <v>141</v>
      </c>
      <c r="C49" s="93"/>
      <c r="D49" s="31"/>
      <c r="F49" s="22">
        <v>0</v>
      </c>
      <c r="G49" s="22">
        <v>0</v>
      </c>
      <c r="H49" s="22">
        <v>0</v>
      </c>
      <c r="I49" s="22">
        <v>722</v>
      </c>
      <c r="J49" s="24">
        <v>0</v>
      </c>
      <c r="K49" s="25">
        <v>1750</v>
      </c>
      <c r="L49" s="24">
        <v>1443.57</v>
      </c>
      <c r="M49" s="3">
        <v>1832</v>
      </c>
      <c r="N49" s="24">
        <v>1908</v>
      </c>
      <c r="O49" s="3">
        <v>1362.53</v>
      </c>
      <c r="P49" s="3">
        <v>1088.08</v>
      </c>
      <c r="Q49" s="3">
        <v>3500</v>
      </c>
      <c r="R49" s="3">
        <v>3778</v>
      </c>
      <c r="S49" s="3"/>
      <c r="T49" s="3" t="s">
        <v>8</v>
      </c>
    </row>
    <row r="50" spans="1:24" hidden="1" x14ac:dyDescent="0.2">
      <c r="A50">
        <v>403</v>
      </c>
      <c r="B50" s="93" t="s">
        <v>142</v>
      </c>
      <c r="C50" s="93"/>
      <c r="D50" s="31"/>
      <c r="F50" s="22"/>
      <c r="G50" s="22"/>
      <c r="H50" s="22"/>
      <c r="I50" s="22"/>
      <c r="J50" s="24"/>
      <c r="K50" s="25">
        <v>1969</v>
      </c>
      <c r="L50" s="24">
        <v>6128.14</v>
      </c>
      <c r="M50" s="3">
        <v>40</v>
      </c>
      <c r="N50" s="24">
        <v>261</v>
      </c>
      <c r="O50" s="3">
        <v>5.96</v>
      </c>
      <c r="P50" s="3">
        <v>201.86</v>
      </c>
      <c r="Q50" s="3">
        <v>10000</v>
      </c>
      <c r="R50" s="3">
        <v>358</v>
      </c>
    </row>
    <row r="51" spans="1:24" hidden="1" x14ac:dyDescent="0.2">
      <c r="A51">
        <v>404</v>
      </c>
      <c r="B51" s="93" t="s">
        <v>143</v>
      </c>
      <c r="C51" s="93"/>
      <c r="D51" s="31"/>
      <c r="F51" s="22"/>
      <c r="G51" s="22"/>
      <c r="H51" s="22"/>
      <c r="I51" s="22"/>
      <c r="J51" s="24"/>
      <c r="K51" s="25"/>
      <c r="L51" s="24"/>
      <c r="M51" s="3">
        <v>169</v>
      </c>
      <c r="N51" s="24">
        <v>140</v>
      </c>
      <c r="O51" s="3">
        <v>140</v>
      </c>
      <c r="P51" s="3">
        <v>140</v>
      </c>
      <c r="Q51" s="3">
        <v>140</v>
      </c>
      <c r="R51" s="3">
        <v>0</v>
      </c>
    </row>
    <row r="52" spans="1:24" hidden="1" x14ac:dyDescent="0.2">
      <c r="A52" s="1">
        <v>500</v>
      </c>
      <c r="B52" s="95" t="s">
        <v>35</v>
      </c>
      <c r="C52" s="95"/>
      <c r="D52" s="28"/>
      <c r="F52" s="22"/>
      <c r="G52" s="22"/>
      <c r="H52" s="22"/>
      <c r="I52" s="22"/>
      <c r="J52" s="6"/>
      <c r="K52" s="25"/>
      <c r="M52" s="3"/>
      <c r="O52" s="3"/>
    </row>
    <row r="53" spans="1:24" hidden="1" x14ac:dyDescent="0.2">
      <c r="A53">
        <v>501</v>
      </c>
      <c r="B53" s="93" t="s">
        <v>144</v>
      </c>
      <c r="C53" s="93"/>
      <c r="D53" s="28"/>
      <c r="F53" s="22">
        <v>100</v>
      </c>
      <c r="G53" s="22">
        <v>225</v>
      </c>
      <c r="H53" s="22">
        <v>3097.26</v>
      </c>
      <c r="I53" s="22">
        <v>3376</v>
      </c>
      <c r="J53" s="22">
        <v>3086</v>
      </c>
      <c r="K53" s="25">
        <v>507</v>
      </c>
      <c r="L53" s="22">
        <v>34.68</v>
      </c>
      <c r="M53" s="3">
        <v>82</v>
      </c>
      <c r="N53" s="22">
        <v>0</v>
      </c>
      <c r="O53" s="3">
        <v>357.48</v>
      </c>
      <c r="P53" s="3">
        <v>3469</v>
      </c>
      <c r="Q53" s="3">
        <v>6000</v>
      </c>
      <c r="R53" s="3">
        <v>242</v>
      </c>
    </row>
    <row r="54" spans="1:24" hidden="1" x14ac:dyDescent="0.2">
      <c r="A54">
        <v>502</v>
      </c>
      <c r="B54" s="93" t="s">
        <v>145</v>
      </c>
      <c r="C54" s="93"/>
      <c r="D54" s="28"/>
      <c r="F54" s="22">
        <v>0</v>
      </c>
      <c r="G54" s="22">
        <v>0</v>
      </c>
      <c r="H54" s="22">
        <v>4807.8500000000004</v>
      </c>
      <c r="I54" s="22">
        <v>455</v>
      </c>
      <c r="J54" s="22">
        <v>451</v>
      </c>
      <c r="K54" s="25">
        <v>4850</v>
      </c>
      <c r="L54" s="22">
        <v>3917.42</v>
      </c>
      <c r="M54" s="3">
        <v>4178</v>
      </c>
      <c r="N54" s="22">
        <v>3234</v>
      </c>
      <c r="O54" s="3">
        <v>4063.7</v>
      </c>
      <c r="P54" s="22">
        <v>3822.88</v>
      </c>
      <c r="Q54" s="22">
        <v>5000</v>
      </c>
      <c r="R54" s="22">
        <v>5217</v>
      </c>
      <c r="S54" s="22">
        <v>373.07</v>
      </c>
      <c r="T54" s="22" t="s">
        <v>8</v>
      </c>
    </row>
    <row r="55" spans="1:24" hidden="1" x14ac:dyDescent="0.2">
      <c r="A55">
        <v>503</v>
      </c>
      <c r="B55" s="93" t="s">
        <v>146</v>
      </c>
      <c r="C55" s="93"/>
      <c r="D55" s="28"/>
      <c r="F55" s="22"/>
      <c r="G55" s="22"/>
      <c r="H55" s="22"/>
      <c r="I55" s="22"/>
      <c r="J55" s="22"/>
      <c r="K55" s="25"/>
      <c r="L55" s="22"/>
      <c r="M55" s="3">
        <v>5</v>
      </c>
      <c r="N55" s="22"/>
      <c r="O55" s="3">
        <v>94.52</v>
      </c>
      <c r="P55" s="3">
        <v>0</v>
      </c>
      <c r="Q55" s="3">
        <v>4000</v>
      </c>
      <c r="R55" s="3">
        <v>881</v>
      </c>
    </row>
    <row r="56" spans="1:24" x14ac:dyDescent="0.2">
      <c r="A56" s="1">
        <v>600</v>
      </c>
      <c r="B56" s="95" t="s">
        <v>165</v>
      </c>
      <c r="C56" s="95"/>
      <c r="D56" s="28"/>
      <c r="F56" s="51"/>
      <c r="G56" s="22"/>
      <c r="H56" s="22"/>
      <c r="I56" s="22"/>
      <c r="J56" s="6"/>
      <c r="K56" s="25"/>
      <c r="M56" s="3"/>
      <c r="O56" s="3"/>
    </row>
    <row r="57" spans="1:24" x14ac:dyDescent="0.2">
      <c r="A57">
        <v>601</v>
      </c>
      <c r="B57" s="93" t="s">
        <v>170</v>
      </c>
      <c r="C57" s="93"/>
      <c r="D57" s="28"/>
      <c r="F57" s="51">
        <v>8272</v>
      </c>
      <c r="G57" s="22">
        <v>6844</v>
      </c>
      <c r="H57" s="22">
        <v>3980</v>
      </c>
      <c r="I57" s="22">
        <v>3687</v>
      </c>
      <c r="J57" s="22">
        <v>3110</v>
      </c>
      <c r="K57" s="25">
        <v>989</v>
      </c>
      <c r="L57" s="22">
        <v>1376.65</v>
      </c>
      <c r="M57" s="3">
        <v>1605.39</v>
      </c>
      <c r="N57" s="22">
        <v>1784</v>
      </c>
      <c r="O57" s="3">
        <v>1327.55</v>
      </c>
      <c r="P57" s="22">
        <v>7041.57</v>
      </c>
      <c r="Q57" s="22">
        <v>3000</v>
      </c>
      <c r="R57" s="22">
        <v>2305</v>
      </c>
      <c r="S57" s="22">
        <v>703.34</v>
      </c>
      <c r="T57" s="22">
        <v>338.95</v>
      </c>
      <c r="U57" s="22">
        <v>325</v>
      </c>
      <c r="V57" s="3">
        <v>325</v>
      </c>
      <c r="W57" s="22"/>
      <c r="X57" s="22"/>
    </row>
    <row r="58" spans="1:24" hidden="1" x14ac:dyDescent="0.2">
      <c r="A58">
        <v>602</v>
      </c>
      <c r="B58" s="93" t="s">
        <v>148</v>
      </c>
      <c r="C58" s="93"/>
      <c r="D58" s="28"/>
      <c r="F58" s="51"/>
      <c r="G58" s="22"/>
      <c r="H58" s="22"/>
      <c r="I58" s="22"/>
      <c r="J58" s="22"/>
      <c r="K58" s="25"/>
      <c r="L58" s="22"/>
      <c r="M58" s="3"/>
      <c r="N58" s="22"/>
      <c r="O58" s="3"/>
      <c r="P58" s="22">
        <v>0</v>
      </c>
      <c r="Q58" s="22">
        <v>12000</v>
      </c>
      <c r="R58" s="22">
        <v>12501</v>
      </c>
      <c r="U58" s="22"/>
      <c r="V58" s="3"/>
      <c r="W58" s="22"/>
      <c r="X58" s="22"/>
    </row>
    <row r="59" spans="1:24" hidden="1" x14ac:dyDescent="0.2">
      <c r="A59">
        <v>603</v>
      </c>
      <c r="B59" s="93" t="s">
        <v>149</v>
      </c>
      <c r="C59" s="93"/>
      <c r="D59" s="28"/>
      <c r="F59" s="51"/>
      <c r="G59" s="22"/>
      <c r="H59" s="22"/>
      <c r="I59" s="22"/>
      <c r="J59" s="22"/>
      <c r="K59" s="25"/>
      <c r="L59" s="22"/>
      <c r="M59" s="3"/>
      <c r="O59" s="3"/>
      <c r="P59" s="3">
        <v>4220</v>
      </c>
      <c r="Q59" s="3">
        <v>28425</v>
      </c>
      <c r="R59" s="3">
        <v>5860</v>
      </c>
      <c r="V59" s="3"/>
      <c r="W59" s="3"/>
      <c r="X59" s="3"/>
    </row>
    <row r="60" spans="1:24" hidden="1" x14ac:dyDescent="0.2">
      <c r="A60" s="30">
        <v>604</v>
      </c>
      <c r="B60" s="93" t="s">
        <v>150</v>
      </c>
      <c r="C60" s="93"/>
      <c r="D60" s="28"/>
      <c r="F60" s="51"/>
      <c r="G60" s="22"/>
      <c r="H60" s="22"/>
      <c r="I60" s="22"/>
      <c r="J60" s="22"/>
      <c r="K60" s="25"/>
      <c r="L60" s="22"/>
      <c r="M60" s="3"/>
      <c r="O60" s="3"/>
      <c r="P60" s="3"/>
      <c r="Q60" s="3" t="s">
        <v>8</v>
      </c>
      <c r="R60" s="3">
        <v>477</v>
      </c>
      <c r="V60" s="3"/>
      <c r="W60" s="3"/>
      <c r="X60" s="3"/>
    </row>
    <row r="61" spans="1:24" hidden="1" x14ac:dyDescent="0.2">
      <c r="A61">
        <v>605</v>
      </c>
      <c r="B61" s="93" t="s">
        <v>151</v>
      </c>
      <c r="C61" s="93"/>
      <c r="D61" s="28"/>
      <c r="F61" s="51"/>
      <c r="G61" s="22"/>
      <c r="H61" s="22"/>
      <c r="I61" s="22"/>
      <c r="J61" s="22"/>
      <c r="K61" s="25"/>
      <c r="L61" s="22"/>
      <c r="M61" s="3"/>
      <c r="O61" s="3"/>
      <c r="P61" s="3"/>
      <c r="Q61" s="3"/>
      <c r="R61" s="3">
        <v>1380</v>
      </c>
      <c r="V61" s="3"/>
      <c r="W61" s="3"/>
      <c r="X61" s="3"/>
    </row>
    <row r="62" spans="1:24" x14ac:dyDescent="0.2">
      <c r="A62" s="1">
        <v>700</v>
      </c>
      <c r="B62" s="95" t="s">
        <v>41</v>
      </c>
      <c r="C62" s="95"/>
      <c r="D62" s="28"/>
      <c r="F62" s="51"/>
      <c r="G62" s="22"/>
      <c r="H62" s="22"/>
      <c r="J62" s="6"/>
      <c r="K62" s="25"/>
      <c r="M62" s="3"/>
      <c r="O62" s="3"/>
      <c r="U62" s="3"/>
      <c r="V62" s="3"/>
      <c r="W62" s="3"/>
      <c r="X62" s="3"/>
    </row>
    <row r="63" spans="1:24" hidden="1" x14ac:dyDescent="0.2">
      <c r="A63" s="30">
        <v>701</v>
      </c>
      <c r="B63" s="93" t="s">
        <v>152</v>
      </c>
      <c r="C63" s="93"/>
      <c r="D63" s="28">
        <v>2309.4</v>
      </c>
      <c r="F63" s="51">
        <v>0</v>
      </c>
      <c r="G63" s="22">
        <v>159</v>
      </c>
      <c r="H63" s="22">
        <v>0</v>
      </c>
      <c r="I63" s="22">
        <v>100</v>
      </c>
      <c r="J63" s="22">
        <v>739</v>
      </c>
      <c r="K63" s="25">
        <v>1620</v>
      </c>
      <c r="L63" s="22">
        <v>2668.37</v>
      </c>
      <c r="M63" s="3">
        <v>2216.6</v>
      </c>
      <c r="N63" s="22">
        <v>2578</v>
      </c>
      <c r="O63" s="3">
        <v>4665.66</v>
      </c>
      <c r="P63" s="22">
        <v>1625.73</v>
      </c>
      <c r="Q63" s="22">
        <v>6000</v>
      </c>
      <c r="R63" s="22">
        <v>2949</v>
      </c>
    </row>
    <row r="64" spans="1:24" hidden="1" x14ac:dyDescent="0.2">
      <c r="A64">
        <v>702</v>
      </c>
      <c r="B64" s="93" t="s">
        <v>153</v>
      </c>
      <c r="C64" s="93"/>
      <c r="D64" s="31"/>
      <c r="F64" s="51">
        <v>0</v>
      </c>
      <c r="G64" s="22">
        <v>2440</v>
      </c>
      <c r="H64" s="22">
        <v>6641.18</v>
      </c>
      <c r="I64" s="22">
        <v>11276</v>
      </c>
      <c r="J64" s="22">
        <v>10188</v>
      </c>
      <c r="K64" s="25"/>
      <c r="L64" s="22">
        <v>958.04</v>
      </c>
      <c r="M64" s="3">
        <v>0</v>
      </c>
      <c r="N64" s="22">
        <v>778</v>
      </c>
      <c r="O64" s="3">
        <v>421.98</v>
      </c>
      <c r="P64" s="22">
        <v>26.8</v>
      </c>
      <c r="Q64" s="22">
        <v>1000</v>
      </c>
      <c r="R64" s="22">
        <v>108</v>
      </c>
    </row>
    <row r="65" spans="1:22" hidden="1" x14ac:dyDescent="0.2">
      <c r="A65">
        <v>703</v>
      </c>
      <c r="B65" s="93" t="s">
        <v>154</v>
      </c>
      <c r="C65" s="93"/>
      <c r="D65" s="31"/>
      <c r="F65" s="51"/>
      <c r="G65" s="22"/>
      <c r="H65" s="22"/>
      <c r="I65" s="22"/>
      <c r="J65" s="22"/>
      <c r="K65" s="25"/>
      <c r="L65" s="22">
        <v>0</v>
      </c>
      <c r="M65" s="3">
        <v>708</v>
      </c>
      <c r="N65" s="22">
        <v>720</v>
      </c>
      <c r="O65" s="3">
        <v>720</v>
      </c>
      <c r="P65" s="22">
        <v>744</v>
      </c>
      <c r="Q65" s="22">
        <v>3000</v>
      </c>
      <c r="R65" s="22">
        <v>323</v>
      </c>
    </row>
    <row r="66" spans="1:22" x14ac:dyDescent="0.2">
      <c r="A66">
        <v>704</v>
      </c>
      <c r="B66" s="93" t="s">
        <v>155</v>
      </c>
      <c r="C66" s="93"/>
      <c r="D66" s="31"/>
      <c r="F66" s="51"/>
      <c r="G66" s="22"/>
      <c r="H66" s="22"/>
      <c r="I66" s="22"/>
      <c r="J66" s="22"/>
      <c r="K66" s="25"/>
      <c r="L66" s="22"/>
      <c r="M66" s="3">
        <v>1598.05</v>
      </c>
      <c r="N66" s="22">
        <v>238</v>
      </c>
      <c r="O66" s="3">
        <v>1825.45</v>
      </c>
      <c r="P66" s="22">
        <v>1383.86</v>
      </c>
      <c r="Q66" s="22">
        <v>2000</v>
      </c>
      <c r="R66" s="22">
        <v>1596</v>
      </c>
      <c r="S66" s="22">
        <v>2342.15</v>
      </c>
      <c r="T66" s="22">
        <v>220.51</v>
      </c>
    </row>
    <row r="67" spans="1:22" hidden="1" x14ac:dyDescent="0.2">
      <c r="A67">
        <v>705</v>
      </c>
      <c r="B67" s="93" t="s">
        <v>156</v>
      </c>
      <c r="C67" s="93"/>
      <c r="D67" s="31"/>
      <c r="F67" s="51"/>
      <c r="G67" s="22"/>
      <c r="H67" s="22"/>
      <c r="I67" s="22"/>
      <c r="J67" s="22"/>
      <c r="K67" s="25"/>
      <c r="L67" s="22"/>
      <c r="M67" s="3">
        <v>150</v>
      </c>
      <c r="N67" s="22">
        <v>150</v>
      </c>
      <c r="O67" s="3">
        <v>0</v>
      </c>
      <c r="P67" s="22">
        <v>180</v>
      </c>
      <c r="Q67" s="22">
        <v>0</v>
      </c>
      <c r="R67" s="22">
        <v>0</v>
      </c>
    </row>
    <row r="68" spans="1:22" hidden="1" x14ac:dyDescent="0.2">
      <c r="A68">
        <v>706</v>
      </c>
      <c r="B68" s="93" t="s">
        <v>157</v>
      </c>
      <c r="C68" s="93"/>
      <c r="D68" s="31"/>
      <c r="F68" s="51"/>
      <c r="G68" s="22"/>
      <c r="H68" s="22"/>
      <c r="I68" s="22"/>
      <c r="J68" s="22"/>
      <c r="K68" s="25"/>
      <c r="L68" s="22"/>
      <c r="M68" s="3"/>
      <c r="N68" s="22"/>
      <c r="O68" s="3"/>
      <c r="P68" s="22"/>
      <c r="Q68" s="22"/>
      <c r="R68" s="22">
        <v>2664</v>
      </c>
    </row>
    <row r="69" spans="1:22" hidden="1" x14ac:dyDescent="0.2">
      <c r="A69">
        <v>707</v>
      </c>
      <c r="B69" s="93" t="s">
        <v>158</v>
      </c>
      <c r="C69" s="93"/>
      <c r="D69" s="31"/>
      <c r="F69" s="51"/>
      <c r="G69" s="22"/>
      <c r="H69" s="22"/>
      <c r="I69" s="22"/>
      <c r="J69" s="22"/>
      <c r="K69" s="25"/>
      <c r="L69" s="22"/>
      <c r="M69" s="3"/>
      <c r="N69" s="22"/>
      <c r="O69" s="3"/>
      <c r="P69" s="22"/>
      <c r="Q69" s="22"/>
      <c r="R69" s="22">
        <v>140</v>
      </c>
    </row>
    <row r="70" spans="1:22" hidden="1" x14ac:dyDescent="0.2">
      <c r="A70">
        <v>708</v>
      </c>
      <c r="B70" s="93" t="s">
        <v>159</v>
      </c>
      <c r="C70" s="93"/>
      <c r="D70" s="31"/>
      <c r="F70" s="51"/>
      <c r="G70" s="22"/>
      <c r="H70" s="22"/>
      <c r="I70" s="22"/>
      <c r="J70" s="22"/>
      <c r="K70" s="25"/>
      <c r="L70" s="22"/>
      <c r="M70" s="3"/>
      <c r="N70" s="22"/>
      <c r="O70" s="3"/>
      <c r="P70" s="22"/>
      <c r="Q70" s="22"/>
      <c r="R70" s="22">
        <v>1498</v>
      </c>
    </row>
    <row r="71" spans="1:22" hidden="1" x14ac:dyDescent="0.2">
      <c r="A71" s="1">
        <v>800</v>
      </c>
      <c r="B71" s="96" t="s">
        <v>37</v>
      </c>
      <c r="C71" s="96"/>
      <c r="D71" s="28"/>
      <c r="F71" s="51"/>
      <c r="G71" s="19"/>
      <c r="H71" s="22"/>
      <c r="I71" s="22">
        <v>12877</v>
      </c>
      <c r="J71" s="22">
        <v>11388</v>
      </c>
      <c r="K71" s="25"/>
      <c r="L71" s="22" t="s">
        <v>8</v>
      </c>
      <c r="M71" s="3"/>
      <c r="O71" s="3"/>
    </row>
    <row r="72" spans="1:22" hidden="1" x14ac:dyDescent="0.2">
      <c r="A72">
        <v>801</v>
      </c>
      <c r="B72" s="93" t="s">
        <v>160</v>
      </c>
      <c r="C72" s="93"/>
      <c r="D72" s="28"/>
      <c r="F72" s="51"/>
      <c r="G72" s="19"/>
      <c r="H72" s="22"/>
      <c r="I72" s="22"/>
      <c r="J72" s="22"/>
      <c r="K72" s="25"/>
      <c r="L72" s="22"/>
      <c r="M72" s="3">
        <v>561.17999999999995</v>
      </c>
      <c r="N72" s="22">
        <v>0</v>
      </c>
      <c r="O72" s="3">
        <v>63.34</v>
      </c>
      <c r="R72" s="22">
        <v>613</v>
      </c>
    </row>
    <row r="73" spans="1:22" hidden="1" x14ac:dyDescent="0.2">
      <c r="A73">
        <v>802</v>
      </c>
      <c r="B73" s="93" t="s">
        <v>161</v>
      </c>
      <c r="C73" s="93"/>
      <c r="D73" s="28"/>
      <c r="F73" s="51"/>
      <c r="G73" s="19"/>
      <c r="H73" s="22"/>
      <c r="I73" s="22">
        <v>6300</v>
      </c>
      <c r="J73" s="22">
        <v>6700</v>
      </c>
      <c r="K73" s="25">
        <v>0</v>
      </c>
      <c r="L73" s="22">
        <v>0</v>
      </c>
      <c r="M73" s="3">
        <v>0</v>
      </c>
      <c r="N73" s="22">
        <v>0</v>
      </c>
      <c r="O73" s="3">
        <v>0</v>
      </c>
      <c r="P73" s="3">
        <v>0</v>
      </c>
      <c r="Q73" s="3">
        <v>2000</v>
      </c>
      <c r="R73" s="3">
        <v>0</v>
      </c>
    </row>
    <row r="74" spans="1:22" hidden="1" x14ac:dyDescent="0.2">
      <c r="A74">
        <v>803</v>
      </c>
      <c r="B74" s="93" t="s">
        <v>162</v>
      </c>
      <c r="C74" s="93"/>
      <c r="D74" s="47"/>
      <c r="E74" s="48"/>
      <c r="F74" s="52"/>
      <c r="G74" s="50"/>
      <c r="H74" s="49"/>
      <c r="I74" s="22">
        <v>400</v>
      </c>
      <c r="J74" s="24">
        <v>260</v>
      </c>
      <c r="K74" s="25">
        <v>0</v>
      </c>
      <c r="L74" s="22">
        <v>0</v>
      </c>
      <c r="M74" s="3">
        <v>643.21</v>
      </c>
      <c r="N74" s="22">
        <v>68</v>
      </c>
      <c r="O74" s="3">
        <v>0</v>
      </c>
      <c r="P74" s="3">
        <v>0</v>
      </c>
      <c r="Q74" s="3">
        <v>15000</v>
      </c>
      <c r="R74" s="3">
        <v>3997</v>
      </c>
      <c r="S74" s="3">
        <v>472.69</v>
      </c>
    </row>
    <row r="75" spans="1:22" hidden="1" x14ac:dyDescent="0.2">
      <c r="A75">
        <v>805</v>
      </c>
      <c r="B75" s="93" t="s">
        <v>163</v>
      </c>
      <c r="C75" s="93"/>
      <c r="D75" s="47"/>
      <c r="E75" s="48"/>
      <c r="F75" s="52"/>
      <c r="G75" s="50"/>
      <c r="H75" s="49"/>
      <c r="I75" s="22"/>
      <c r="J75" s="24"/>
      <c r="K75" s="25"/>
      <c r="L75" s="22"/>
      <c r="M75" s="3"/>
      <c r="N75" s="22"/>
      <c r="O75" s="3">
        <v>0</v>
      </c>
      <c r="P75" s="3">
        <v>198</v>
      </c>
      <c r="Q75" s="3">
        <v>1000</v>
      </c>
      <c r="R75" s="3">
        <v>0</v>
      </c>
    </row>
    <row r="76" spans="1:22" hidden="1" x14ac:dyDescent="0.2">
      <c r="A76">
        <v>806</v>
      </c>
      <c r="B76" s="43" t="s">
        <v>168</v>
      </c>
      <c r="C76" s="43"/>
      <c r="D76" s="47"/>
      <c r="E76" s="48"/>
      <c r="F76" s="52"/>
      <c r="G76" s="50"/>
      <c r="H76" s="49"/>
      <c r="I76" s="22"/>
      <c r="J76" s="24"/>
      <c r="K76" s="25"/>
      <c r="L76" s="22"/>
      <c r="M76" s="3"/>
      <c r="N76" s="22"/>
      <c r="O76" s="3"/>
      <c r="P76" s="3"/>
      <c r="Q76" s="3"/>
      <c r="R76" s="3">
        <v>2100</v>
      </c>
    </row>
    <row r="77" spans="1:22" x14ac:dyDescent="0.2">
      <c r="A77" s="1">
        <v>900</v>
      </c>
      <c r="B77" s="95" t="s">
        <v>44</v>
      </c>
      <c r="C77" s="95"/>
      <c r="D77" s="31"/>
      <c r="F77" s="51"/>
      <c r="G77" s="5"/>
      <c r="H77" s="22"/>
      <c r="I77" s="22"/>
      <c r="J77" s="6"/>
      <c r="K77" s="25"/>
      <c r="M77" s="3"/>
      <c r="O77" s="3"/>
    </row>
    <row r="78" spans="1:22" x14ac:dyDescent="0.2">
      <c r="A78">
        <v>901</v>
      </c>
      <c r="B78" s="85" t="s">
        <v>15</v>
      </c>
      <c r="C78" s="85"/>
      <c r="D78" s="31">
        <v>28578.74</v>
      </c>
      <c r="F78" s="51">
        <v>63228.55</v>
      </c>
      <c r="G78" s="23">
        <v>25919</v>
      </c>
      <c r="H78" s="22">
        <v>12884</v>
      </c>
      <c r="I78" s="22">
        <v>0</v>
      </c>
      <c r="J78" s="22">
        <v>4219</v>
      </c>
      <c r="K78" s="25">
        <v>29352</v>
      </c>
      <c r="L78" s="22">
        <v>0</v>
      </c>
      <c r="M78" s="3">
        <v>0</v>
      </c>
      <c r="N78" s="22">
        <v>0</v>
      </c>
      <c r="O78" s="3">
        <v>0</v>
      </c>
      <c r="P78" s="22">
        <v>90640</v>
      </c>
      <c r="Q78" s="22">
        <v>15000</v>
      </c>
      <c r="R78" s="22">
        <v>87648</v>
      </c>
      <c r="S78" s="22">
        <v>17702.52</v>
      </c>
      <c r="T78" s="22" t="s">
        <v>8</v>
      </c>
    </row>
    <row r="79" spans="1:22" x14ac:dyDescent="0.2">
      <c r="A79">
        <v>902</v>
      </c>
      <c r="B79" s="85" t="s">
        <v>16</v>
      </c>
      <c r="C79" s="85"/>
      <c r="D79" s="31"/>
      <c r="F79" s="51">
        <v>0</v>
      </c>
      <c r="G79" s="23">
        <v>177300</v>
      </c>
      <c r="H79" s="22">
        <v>0</v>
      </c>
      <c r="I79" s="22">
        <v>20000</v>
      </c>
      <c r="J79" s="22">
        <v>11767</v>
      </c>
      <c r="K79" s="25"/>
      <c r="L79" s="22">
        <v>0</v>
      </c>
      <c r="M79" s="3">
        <v>33242.49</v>
      </c>
      <c r="N79" s="22">
        <v>0</v>
      </c>
      <c r="O79" s="3">
        <v>0</v>
      </c>
      <c r="P79" s="22">
        <v>0</v>
      </c>
      <c r="Q79" s="22">
        <v>5000</v>
      </c>
      <c r="R79" s="22">
        <v>0</v>
      </c>
      <c r="T79" s="22"/>
      <c r="U79" s="22">
        <v>500823</v>
      </c>
      <c r="V79" s="22">
        <f>500823-62081-62081</f>
        <v>376661</v>
      </c>
    </row>
    <row r="80" spans="1:22" ht="13.5" thickBot="1" x14ac:dyDescent="0.25">
      <c r="A80">
        <v>903</v>
      </c>
      <c r="B80" s="85" t="s">
        <v>17</v>
      </c>
      <c r="C80" s="85"/>
      <c r="D80" s="31">
        <v>29745</v>
      </c>
      <c r="F80" s="51">
        <v>4100</v>
      </c>
      <c r="G80" s="23">
        <v>0</v>
      </c>
      <c r="H80" s="22">
        <v>0</v>
      </c>
      <c r="I80" s="22">
        <v>0</v>
      </c>
      <c r="J80" s="22">
        <v>3176</v>
      </c>
      <c r="K80" s="25">
        <v>21398</v>
      </c>
      <c r="L80" s="22">
        <v>424.26</v>
      </c>
      <c r="M80" s="3">
        <v>0</v>
      </c>
      <c r="N80" s="22">
        <v>4500</v>
      </c>
      <c r="O80" s="3">
        <v>0</v>
      </c>
      <c r="P80" s="36">
        <v>0</v>
      </c>
      <c r="Q80" s="36">
        <v>5000</v>
      </c>
      <c r="R80" s="36">
        <v>0</v>
      </c>
      <c r="S80" s="34"/>
      <c r="T80" s="34"/>
      <c r="U80" s="34"/>
      <c r="V80" s="34"/>
    </row>
    <row r="81" spans="1:22" x14ac:dyDescent="0.2">
      <c r="B81" s="96" t="s">
        <v>117</v>
      </c>
      <c r="C81" s="96"/>
      <c r="D81" s="28"/>
      <c r="F81" s="51"/>
      <c r="G81" s="22"/>
      <c r="H81" s="22"/>
      <c r="I81" s="22"/>
      <c r="J81" s="22"/>
      <c r="K81" s="25"/>
      <c r="L81" s="22"/>
      <c r="M81" s="3"/>
      <c r="N81" s="22"/>
      <c r="O81" s="3"/>
      <c r="P81" s="22">
        <f t="shared" ref="P81:V81" si="3">SUM(P27:P80)</f>
        <v>188347.65000000002</v>
      </c>
      <c r="Q81" s="22">
        <f t="shared" si="3"/>
        <v>226393</v>
      </c>
      <c r="R81" s="22">
        <f t="shared" si="3"/>
        <v>236976</v>
      </c>
      <c r="S81" s="3">
        <f t="shared" si="3"/>
        <v>86299.14</v>
      </c>
      <c r="T81" s="13">
        <f t="shared" si="3"/>
        <v>58416.829999999994</v>
      </c>
      <c r="U81" s="13">
        <f t="shared" si="3"/>
        <v>567914</v>
      </c>
      <c r="V81" s="13">
        <f t="shared" si="3"/>
        <v>447869.8</v>
      </c>
    </row>
    <row r="82" spans="1:22" x14ac:dyDescent="0.2">
      <c r="B82" s="85"/>
      <c r="C82" s="85"/>
      <c r="D82" s="28"/>
      <c r="F82" s="51"/>
      <c r="G82" s="22"/>
      <c r="H82" s="22"/>
      <c r="I82" s="22"/>
      <c r="J82" s="22"/>
      <c r="K82" s="25"/>
      <c r="L82" s="22"/>
      <c r="M82" s="3"/>
      <c r="N82" s="22"/>
      <c r="O82" s="3"/>
      <c r="P82" s="22"/>
      <c r="Q82" s="22"/>
      <c r="R82" s="22"/>
      <c r="S82" s="3"/>
      <c r="T82" s="3"/>
    </row>
    <row r="83" spans="1:22" x14ac:dyDescent="0.2">
      <c r="B83" s="96" t="s">
        <v>118</v>
      </c>
      <c r="C83" s="99"/>
      <c r="D83" s="28"/>
      <c r="F83" s="51"/>
      <c r="G83" s="22"/>
      <c r="H83" s="22"/>
      <c r="I83" s="22"/>
      <c r="J83" s="22"/>
      <c r="K83" s="25"/>
      <c r="L83" s="22"/>
      <c r="M83" s="3"/>
      <c r="N83" s="22"/>
      <c r="O83" s="3"/>
      <c r="P83" s="22"/>
      <c r="Q83" s="22"/>
      <c r="R83" s="22"/>
      <c r="S83" s="3"/>
      <c r="T83" s="3"/>
    </row>
    <row r="84" spans="1:22" x14ac:dyDescent="0.2">
      <c r="A84">
        <v>1000</v>
      </c>
      <c r="B84" s="85" t="s">
        <v>119</v>
      </c>
      <c r="C84" s="85"/>
      <c r="D84" s="28"/>
      <c r="F84" s="51"/>
      <c r="G84" s="22"/>
      <c r="H84" s="22"/>
      <c r="I84" s="22"/>
      <c r="J84" s="22"/>
      <c r="K84" s="25"/>
      <c r="L84" s="22"/>
      <c r="M84" s="3"/>
      <c r="N84" s="22"/>
      <c r="O84" s="3"/>
      <c r="P84" s="22"/>
      <c r="Q84" s="22"/>
      <c r="R84" s="22"/>
      <c r="S84" s="3">
        <v>175494.53</v>
      </c>
      <c r="T84" s="3">
        <v>163270.63</v>
      </c>
      <c r="U84" s="3">
        <v>171400.5</v>
      </c>
      <c r="V84" s="3">
        <f>V11*75%</f>
        <v>173564.25</v>
      </c>
    </row>
    <row r="85" spans="1:22" ht="13.5" thickBot="1" x14ac:dyDescent="0.25">
      <c r="A85" s="34">
        <v>1001</v>
      </c>
      <c r="B85" s="101" t="s">
        <v>171</v>
      </c>
      <c r="C85" s="101"/>
      <c r="D85" s="81"/>
      <c r="E85" s="34"/>
      <c r="F85" s="82"/>
      <c r="G85" s="36"/>
      <c r="H85" s="36"/>
      <c r="I85" s="36"/>
      <c r="J85" s="36"/>
      <c r="K85" s="38"/>
      <c r="L85" s="36"/>
      <c r="M85" s="65">
        <v>31216.21</v>
      </c>
      <c r="N85" s="36">
        <v>7641</v>
      </c>
      <c r="O85" s="65" t="s">
        <v>8</v>
      </c>
      <c r="P85" s="36" t="s">
        <v>8</v>
      </c>
      <c r="Q85" s="36" t="s">
        <v>8</v>
      </c>
      <c r="R85" s="36">
        <v>250000</v>
      </c>
      <c r="S85" s="65">
        <v>180000</v>
      </c>
      <c r="T85" s="65">
        <v>12567.58</v>
      </c>
      <c r="U85" s="65">
        <v>0</v>
      </c>
      <c r="V85" s="65">
        <v>0</v>
      </c>
    </row>
    <row r="86" spans="1:22" x14ac:dyDescent="0.2">
      <c r="B86" s="84" t="s">
        <v>18</v>
      </c>
      <c r="C86" s="84"/>
      <c r="D86" s="54">
        <f>SUM(D27:D85)</f>
        <v>77217.350000000006</v>
      </c>
      <c r="E86" s="11"/>
      <c r="F86" s="54">
        <f>SUM(F27:F85)</f>
        <v>90490.86</v>
      </c>
      <c r="G86" s="23">
        <f>SUM(G27:G85)</f>
        <v>233451</v>
      </c>
      <c r="H86" s="23">
        <f>SUM(H27:H85)</f>
        <v>49150.54</v>
      </c>
      <c r="I86" s="3">
        <f>SUM(I27:I85)</f>
        <v>82308</v>
      </c>
      <c r="J86" s="24">
        <f>SUM(J27:J85)</f>
        <v>77520</v>
      </c>
      <c r="K86" s="25">
        <f>SUM(K27:K80)</f>
        <v>105856</v>
      </c>
      <c r="L86" s="3">
        <f>SUM(L27:L80)</f>
        <v>59764.310000000005</v>
      </c>
      <c r="M86" s="3">
        <f>SUM(M27:M85)</f>
        <v>127401.81</v>
      </c>
      <c r="N86" s="3">
        <f>SUM(N27:N85)</f>
        <v>85014</v>
      </c>
      <c r="O86" s="3">
        <f>SUM(O27:O85)</f>
        <v>89235.5</v>
      </c>
      <c r="P86" s="3">
        <f>SUM(P81:P85)</f>
        <v>188347.65000000002</v>
      </c>
      <c r="Q86" s="3">
        <f>SUM(Q27:Q85)</f>
        <v>452786</v>
      </c>
      <c r="R86" s="3">
        <f>SUM(R81:R85)</f>
        <v>486976</v>
      </c>
      <c r="S86" s="3">
        <v>441254</v>
      </c>
      <c r="T86" s="3">
        <f>SUM(T81:T85)</f>
        <v>234255.03999999998</v>
      </c>
      <c r="U86" s="3">
        <f>U81+U84</f>
        <v>739314.5</v>
      </c>
      <c r="V86" s="3">
        <f>V81+V84</f>
        <v>621434.05000000005</v>
      </c>
    </row>
    <row r="87" spans="1:22" x14ac:dyDescent="0.2">
      <c r="B87" s="100"/>
      <c r="C87" s="100"/>
      <c r="D87" s="31"/>
      <c r="F87" s="51"/>
      <c r="G87" s="22"/>
      <c r="H87" s="22"/>
      <c r="J87" s="6"/>
      <c r="K87" s="25"/>
      <c r="O87" s="3"/>
      <c r="P87" s="3"/>
      <c r="Q87" s="3"/>
      <c r="S87" s="3"/>
      <c r="T87" s="3"/>
    </row>
    <row r="88" spans="1:22" hidden="1" x14ac:dyDescent="0.2">
      <c r="B88" s="84" t="s">
        <v>46</v>
      </c>
      <c r="C88" s="84"/>
      <c r="D88" s="31">
        <v>11886660</v>
      </c>
      <c r="F88" s="22">
        <v>11886660</v>
      </c>
      <c r="G88" s="22">
        <v>17721740</v>
      </c>
      <c r="H88" s="22">
        <v>19213900</v>
      </c>
      <c r="I88" s="22">
        <v>23121860</v>
      </c>
      <c r="J88" s="24">
        <v>17826600</v>
      </c>
      <c r="K88" s="3">
        <v>13589070</v>
      </c>
      <c r="L88" s="3">
        <v>15499200</v>
      </c>
      <c r="M88" s="3">
        <v>15719110</v>
      </c>
      <c r="N88" s="64">
        <v>15060160</v>
      </c>
      <c r="O88" s="3">
        <v>15433690</v>
      </c>
      <c r="P88" s="3">
        <v>17229440</v>
      </c>
      <c r="Q88" s="3">
        <v>17739860</v>
      </c>
      <c r="R88" s="3">
        <v>17739860</v>
      </c>
      <c r="S88" s="3">
        <v>20057770</v>
      </c>
      <c r="T88" s="3">
        <v>20057770</v>
      </c>
    </row>
    <row r="89" spans="1:22" hidden="1" x14ac:dyDescent="0.2">
      <c r="B89" s="84" t="s">
        <v>19</v>
      </c>
      <c r="C89" s="84"/>
      <c r="D89" s="55">
        <v>5</v>
      </c>
      <c r="F89" s="56">
        <v>5</v>
      </c>
      <c r="G89" s="57">
        <v>5</v>
      </c>
      <c r="H89" s="57">
        <v>5</v>
      </c>
      <c r="I89" s="57">
        <v>5</v>
      </c>
      <c r="J89" s="58">
        <v>5</v>
      </c>
      <c r="K89" s="56">
        <v>4.0350000000000001</v>
      </c>
      <c r="L89" s="56">
        <v>4.0350000000000001</v>
      </c>
      <c r="M89" s="56">
        <v>4.0350000000000001</v>
      </c>
      <c r="N89" s="56">
        <v>4.0350000000000001</v>
      </c>
      <c r="O89" s="56">
        <v>10</v>
      </c>
      <c r="P89" s="56">
        <v>10</v>
      </c>
      <c r="Q89" s="56">
        <v>10</v>
      </c>
      <c r="R89" s="56">
        <v>10</v>
      </c>
      <c r="S89" s="56">
        <v>10</v>
      </c>
      <c r="T89" s="56">
        <v>10</v>
      </c>
    </row>
    <row r="90" spans="1:22" hidden="1" x14ac:dyDescent="0.2">
      <c r="B90" s="84" t="s">
        <v>20</v>
      </c>
      <c r="C90" s="84"/>
      <c r="D90" s="31">
        <f>+D88*D89/1000</f>
        <v>59433.3</v>
      </c>
      <c r="E90" s="59"/>
      <c r="F90" s="22">
        <f t="shared" ref="F90:O90" si="4">+F88*F89/1000</f>
        <v>59433.3</v>
      </c>
      <c r="G90" s="22">
        <f t="shared" si="4"/>
        <v>88608.7</v>
      </c>
      <c r="H90" s="22">
        <f t="shared" si="4"/>
        <v>96069.5</v>
      </c>
      <c r="I90" s="22">
        <f t="shared" si="4"/>
        <v>115609.3</v>
      </c>
      <c r="J90" s="24">
        <f t="shared" si="4"/>
        <v>89133</v>
      </c>
      <c r="K90" s="3">
        <f t="shared" si="4"/>
        <v>54831.897450000004</v>
      </c>
      <c r="L90" s="3">
        <f t="shared" si="4"/>
        <v>62539.271999999997</v>
      </c>
      <c r="M90" s="3">
        <f t="shared" si="4"/>
        <v>63426.608850000004</v>
      </c>
      <c r="N90" s="3">
        <f t="shared" si="4"/>
        <v>60767.745600000002</v>
      </c>
      <c r="O90" s="3">
        <f t="shared" si="4"/>
        <v>154336.9</v>
      </c>
      <c r="P90" s="3">
        <f>+P88*P89/1000</f>
        <v>172294.39999999999</v>
      </c>
      <c r="Q90" s="3">
        <f>+Q88*Q89/1000</f>
        <v>177398.6</v>
      </c>
      <c r="R90" s="3">
        <f>+R88*R89/1000</f>
        <v>177398.6</v>
      </c>
      <c r="S90" s="3">
        <f>+S88*S89/1000</f>
        <v>200577.7</v>
      </c>
      <c r="T90" s="3">
        <f>+T88*T89/1000</f>
        <v>200577.7</v>
      </c>
    </row>
    <row r="91" spans="1:22" hidden="1" x14ac:dyDescent="0.2">
      <c r="B91" s="1"/>
      <c r="C91" s="1"/>
      <c r="D91" s="31"/>
      <c r="E91" s="59"/>
      <c r="F91" s="22"/>
      <c r="G91" s="22"/>
      <c r="H91" s="22"/>
      <c r="I91" s="22"/>
      <c r="J91" s="24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1:22" x14ac:dyDescent="0.2">
      <c r="B92" s="84" t="s">
        <v>50</v>
      </c>
      <c r="C92" s="84"/>
      <c r="D92" s="28"/>
      <c r="F92" s="22">
        <f>+F7+F21-F86</f>
        <v>106072.14</v>
      </c>
      <c r="G92" s="22">
        <f>+G7+G21-G86</f>
        <v>153195.14000000001</v>
      </c>
      <c r="H92" s="22">
        <f>+H7+H21-H86</f>
        <v>149281.60999999999</v>
      </c>
      <c r="I92" s="22">
        <f>SUM(I23-I86)</f>
        <v>211708</v>
      </c>
      <c r="J92" s="24">
        <f>+J7+J21-J86</f>
        <v>180171</v>
      </c>
      <c r="K92" s="3">
        <f>+K7+K21-K86</f>
        <v>254736.74</v>
      </c>
      <c r="L92" s="3">
        <f>+L7+L21-L86</f>
        <v>290112.96000000002</v>
      </c>
      <c r="M92" s="3">
        <f>+M7+M21-M86</f>
        <v>253264.97999999998</v>
      </c>
      <c r="N92" s="3">
        <f>+N7+N21-N86</f>
        <v>273699</v>
      </c>
      <c r="O92" s="3">
        <v>348548.64</v>
      </c>
      <c r="P92" s="3">
        <f>+P7+P21-P86+17</f>
        <v>488342.4800000001</v>
      </c>
      <c r="Q92" s="3">
        <f>+Q7+Q21-Q86</f>
        <v>267355.4800000001</v>
      </c>
      <c r="R92" s="3">
        <v>261678</v>
      </c>
      <c r="S92" s="3">
        <v>117574</v>
      </c>
      <c r="T92" s="3">
        <f>+T7+T21-T86</f>
        <v>122228.19</v>
      </c>
      <c r="U92" s="3">
        <f>+U7+U21-U86</f>
        <v>124955.68999999994</v>
      </c>
      <c r="V92" s="3">
        <f>V23-V86</f>
        <v>248548.94999999995</v>
      </c>
    </row>
  </sheetData>
  <mergeCells count="87">
    <mergeCell ref="B90:C90"/>
    <mergeCell ref="B92:C92"/>
    <mergeCell ref="B84:C84"/>
    <mergeCell ref="B85:C85"/>
    <mergeCell ref="B86:C86"/>
    <mergeCell ref="B87:C87"/>
    <mergeCell ref="B88:C88"/>
    <mergeCell ref="B89:C89"/>
    <mergeCell ref="B83:C83"/>
    <mergeCell ref="B71:C71"/>
    <mergeCell ref="B72:C72"/>
    <mergeCell ref="B73:C73"/>
    <mergeCell ref="B74:C74"/>
    <mergeCell ref="B75:C75"/>
    <mergeCell ref="B77:C77"/>
    <mergeCell ref="B78:C78"/>
    <mergeCell ref="B79:C79"/>
    <mergeCell ref="B80:C80"/>
    <mergeCell ref="B81:C81"/>
    <mergeCell ref="B82:C82"/>
    <mergeCell ref="B70:C70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58:C58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46:C46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22:C22"/>
    <mergeCell ref="B10:C10"/>
    <mergeCell ref="B11:C11"/>
    <mergeCell ref="B12:C12"/>
    <mergeCell ref="B13:C13"/>
    <mergeCell ref="B14:C14"/>
    <mergeCell ref="B15:C15"/>
    <mergeCell ref="B16:C16"/>
    <mergeCell ref="B18:C18"/>
    <mergeCell ref="B19:C19"/>
    <mergeCell ref="B20:C20"/>
    <mergeCell ref="B21:C21"/>
    <mergeCell ref="B17:C17"/>
    <mergeCell ref="B9:C9"/>
    <mergeCell ref="B4:C4"/>
    <mergeCell ref="B5:C5"/>
    <mergeCell ref="B6:C6"/>
    <mergeCell ref="B7:C7"/>
    <mergeCell ref="B8:C8"/>
  </mergeCells>
  <pageMargins left="0.7" right="0.7" top="0.75" bottom="0.75" header="0.3" footer="0.3"/>
  <pageSetup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86793-FAF2-4E5D-9418-3B5B56362057}">
  <dimension ref="A1:U1436"/>
  <sheetViews>
    <sheetView view="pageBreakPreview" zoomScale="60" zoomScaleNormal="110" workbookViewId="0">
      <selection activeCell="T61" sqref="T61"/>
    </sheetView>
  </sheetViews>
  <sheetFormatPr defaultRowHeight="12.75" x14ac:dyDescent="0.2"/>
  <cols>
    <col min="1" max="1" width="8.140625" customWidth="1"/>
    <col min="2" max="2" width="45.140625" customWidth="1"/>
    <col min="3" max="3" width="3.7109375" customWidth="1"/>
    <col min="4" max="4" width="4.5703125" style="2" hidden="1" customWidth="1"/>
    <col min="5" max="5" width="4.5703125" hidden="1" customWidth="1"/>
    <col min="6" max="6" width="4.5703125" style="3" hidden="1" customWidth="1"/>
    <col min="7" max="7" width="4.5703125" style="4" hidden="1" customWidth="1"/>
    <col min="8" max="8" width="4.5703125" style="5" hidden="1" customWidth="1"/>
    <col min="9" max="9" width="4.5703125" hidden="1" customWidth="1"/>
    <col min="10" max="10" width="4.5703125" style="6" hidden="1" customWidth="1"/>
    <col min="11" max="14" width="4.5703125" hidden="1" customWidth="1"/>
    <col min="15" max="15" width="11.28515625" style="75" bestFit="1" customWidth="1"/>
    <col min="16" max="17" width="12.5703125" customWidth="1"/>
    <col min="18" max="18" width="23.28515625" bestFit="1" customWidth="1"/>
    <col min="19" max="19" width="12.5703125" customWidth="1"/>
    <col min="20" max="20" width="20.5703125" bestFit="1" customWidth="1"/>
    <col min="21" max="21" width="12.5703125" customWidth="1"/>
  </cols>
  <sheetData>
    <row r="1" spans="1:21" x14ac:dyDescent="0.2">
      <c r="B1" s="1" t="s">
        <v>21</v>
      </c>
      <c r="O1" s="3"/>
    </row>
    <row r="2" spans="1:21" x14ac:dyDescent="0.2">
      <c r="B2" s="1" t="s">
        <v>81</v>
      </c>
      <c r="O2" s="3"/>
    </row>
    <row r="3" spans="1:21" x14ac:dyDescent="0.2">
      <c r="B3" s="1" t="s">
        <v>82</v>
      </c>
      <c r="O3" s="3"/>
    </row>
    <row r="4" spans="1:21" s="7" customFormat="1" x14ac:dyDescent="0.2">
      <c r="D4" s="8">
        <v>2007</v>
      </c>
      <c r="E4" s="9"/>
      <c r="F4" s="10" t="s">
        <v>0</v>
      </c>
      <c r="G4" s="10" t="s">
        <v>0</v>
      </c>
      <c r="H4" s="11" t="s">
        <v>1</v>
      </c>
      <c r="I4" s="12"/>
      <c r="J4" s="12" t="s">
        <v>1</v>
      </c>
      <c r="K4" s="12" t="s">
        <v>1</v>
      </c>
      <c r="L4" s="12" t="s">
        <v>1</v>
      </c>
      <c r="M4" s="12" t="s">
        <v>0</v>
      </c>
      <c r="N4" s="12" t="s">
        <v>1</v>
      </c>
      <c r="O4" s="10" t="s">
        <v>1</v>
      </c>
      <c r="P4" s="12" t="s">
        <v>2</v>
      </c>
      <c r="Q4" s="12" t="s">
        <v>2</v>
      </c>
      <c r="S4" s="12" t="s">
        <v>2</v>
      </c>
      <c r="U4" s="12" t="s">
        <v>2</v>
      </c>
    </row>
    <row r="5" spans="1:21" x14ac:dyDescent="0.2">
      <c r="D5" s="14" t="s">
        <v>3</v>
      </c>
      <c r="E5" s="1"/>
      <c r="F5" s="15">
        <v>2007</v>
      </c>
      <c r="G5" s="15">
        <v>2008</v>
      </c>
      <c r="H5" s="16">
        <v>2009</v>
      </c>
      <c r="I5" s="17">
        <v>2013</v>
      </c>
      <c r="J5" s="17">
        <v>2014</v>
      </c>
      <c r="K5" s="17">
        <v>2015</v>
      </c>
      <c r="L5" s="17">
        <v>2016</v>
      </c>
      <c r="M5" s="17">
        <v>2017</v>
      </c>
      <c r="N5" s="15">
        <v>2018</v>
      </c>
      <c r="O5" s="15">
        <v>2019</v>
      </c>
      <c r="P5" s="15">
        <v>2020</v>
      </c>
      <c r="Q5" s="15">
        <v>2021</v>
      </c>
      <c r="S5" s="15">
        <v>2021</v>
      </c>
      <c r="U5" s="15">
        <v>2022</v>
      </c>
    </row>
    <row r="6" spans="1:21" x14ac:dyDescent="0.2">
      <c r="D6" s="18"/>
      <c r="H6" s="19"/>
      <c r="O6" s="10" t="s">
        <v>8</v>
      </c>
    </row>
    <row r="7" spans="1:21" x14ac:dyDescent="0.2">
      <c r="D7" s="18"/>
      <c r="H7" s="19"/>
      <c r="O7" s="3"/>
    </row>
    <row r="8" spans="1:21" x14ac:dyDescent="0.2">
      <c r="B8" s="20" t="s">
        <v>4</v>
      </c>
      <c r="D8" s="21"/>
      <c r="F8" s="22">
        <v>37289</v>
      </c>
      <c r="G8" s="23">
        <f>+F93</f>
        <v>106072.14</v>
      </c>
      <c r="H8" s="22">
        <v>93925.34</v>
      </c>
      <c r="I8" s="3">
        <v>141614</v>
      </c>
      <c r="J8" s="24">
        <v>159135</v>
      </c>
      <c r="K8" s="25">
        <v>300090.96999999997</v>
      </c>
      <c r="L8" s="3">
        <v>254737.26</v>
      </c>
      <c r="M8" s="3">
        <v>292372.78999999998</v>
      </c>
      <c r="N8" s="3">
        <v>253265</v>
      </c>
      <c r="O8" s="3">
        <v>272217</v>
      </c>
      <c r="P8" s="3">
        <f>O93</f>
        <v>348548.64</v>
      </c>
      <c r="Q8" s="3">
        <f>P93</f>
        <v>399329.64</v>
      </c>
      <c r="S8" s="3">
        <f>SUM(Q93)</f>
        <v>420775.64</v>
      </c>
      <c r="U8" s="3">
        <f>Q93</f>
        <v>420775.64</v>
      </c>
    </row>
    <row r="9" spans="1:21" x14ac:dyDescent="0.2">
      <c r="B9" s="26"/>
      <c r="D9" s="27"/>
      <c r="F9" s="24"/>
      <c r="G9" s="23"/>
      <c r="H9" s="22"/>
      <c r="K9" s="3"/>
      <c r="L9" s="64"/>
      <c r="O9" s="3"/>
    </row>
    <row r="10" spans="1:21" x14ac:dyDescent="0.2">
      <c r="B10" s="26"/>
      <c r="D10" s="27"/>
      <c r="F10" s="24"/>
      <c r="G10" s="23"/>
      <c r="H10" s="22"/>
      <c r="K10" s="3"/>
      <c r="L10" s="64"/>
      <c r="O10" s="3"/>
    </row>
    <row r="11" spans="1:21" x14ac:dyDescent="0.2">
      <c r="B11" s="1" t="s">
        <v>5</v>
      </c>
      <c r="D11" s="27"/>
      <c r="F11" s="24"/>
      <c r="G11" s="23"/>
      <c r="H11" s="22"/>
      <c r="K11" s="3"/>
      <c r="L11" s="64"/>
      <c r="O11" s="3"/>
    </row>
    <row r="12" spans="1:21" x14ac:dyDescent="0.2">
      <c r="A12">
        <v>101</v>
      </c>
      <c r="B12" s="26" t="s">
        <v>60</v>
      </c>
      <c r="D12" s="27"/>
      <c r="F12" s="24"/>
      <c r="G12" s="23"/>
      <c r="H12" s="22"/>
      <c r="K12" s="3"/>
      <c r="L12" s="64"/>
      <c r="M12">
        <v>58</v>
      </c>
      <c r="N12">
        <v>92</v>
      </c>
      <c r="O12" s="3">
        <v>2333</v>
      </c>
      <c r="P12" s="3">
        <v>3600</v>
      </c>
      <c r="Q12" s="3">
        <v>300</v>
      </c>
      <c r="S12" s="3">
        <v>300</v>
      </c>
      <c r="U12" s="3">
        <v>300</v>
      </c>
    </row>
    <row r="13" spans="1:21" x14ac:dyDescent="0.2">
      <c r="A13">
        <v>103</v>
      </c>
      <c r="B13" s="26" t="s">
        <v>6</v>
      </c>
      <c r="D13" s="28">
        <v>54921</v>
      </c>
      <c r="F13" s="22">
        <v>58417</v>
      </c>
      <c r="G13" s="23">
        <v>87919</v>
      </c>
      <c r="H13" s="22">
        <v>90960.47</v>
      </c>
      <c r="I13" s="29">
        <v>104103</v>
      </c>
      <c r="J13" s="22">
        <v>89866</v>
      </c>
      <c r="K13" s="3">
        <v>60414.47</v>
      </c>
      <c r="L13" s="3">
        <v>57909.31</v>
      </c>
      <c r="M13" s="3">
        <v>58995</v>
      </c>
      <c r="N13" s="3">
        <v>56662</v>
      </c>
      <c r="O13" s="3">
        <v>143216.71</v>
      </c>
      <c r="P13" s="3">
        <v>172294</v>
      </c>
      <c r="Q13" s="3">
        <v>172294</v>
      </c>
      <c r="S13" s="3">
        <v>172294</v>
      </c>
      <c r="U13" s="3">
        <v>172294</v>
      </c>
    </row>
    <row r="14" spans="1:21" x14ac:dyDescent="0.2">
      <c r="A14" s="6" t="s">
        <v>51</v>
      </c>
      <c r="B14" s="26" t="s">
        <v>52</v>
      </c>
      <c r="D14" s="28"/>
      <c r="F14" s="22"/>
      <c r="G14" s="23"/>
      <c r="H14" s="22"/>
      <c r="I14" s="29"/>
      <c r="J14" s="22"/>
      <c r="K14" s="3"/>
      <c r="L14" s="3">
        <v>80.099999999999994</v>
      </c>
      <c r="M14" s="3">
        <v>440</v>
      </c>
      <c r="N14" s="3">
        <v>82</v>
      </c>
      <c r="O14" s="3">
        <v>235.36</v>
      </c>
      <c r="P14" s="3">
        <v>100</v>
      </c>
      <c r="Q14" s="3">
        <v>200</v>
      </c>
      <c r="S14" s="3">
        <v>200</v>
      </c>
      <c r="U14" s="3">
        <v>200</v>
      </c>
    </row>
    <row r="15" spans="1:21" x14ac:dyDescent="0.2">
      <c r="A15" s="6" t="s">
        <v>54</v>
      </c>
      <c r="B15" s="26" t="s">
        <v>7</v>
      </c>
      <c r="D15" s="28"/>
      <c r="F15" s="22"/>
      <c r="G15" s="23"/>
      <c r="H15" s="22"/>
      <c r="I15" s="29"/>
      <c r="J15" s="22"/>
      <c r="K15" s="3"/>
      <c r="L15" s="3">
        <v>8510.81</v>
      </c>
      <c r="M15" s="3">
        <v>9607</v>
      </c>
      <c r="N15" s="3">
        <v>8975</v>
      </c>
      <c r="O15" s="3">
        <v>20956.740000000002</v>
      </c>
      <c r="P15" s="3">
        <v>15000</v>
      </c>
      <c r="Q15" s="3">
        <v>18000</v>
      </c>
      <c r="S15" s="3">
        <v>18000</v>
      </c>
      <c r="U15" s="3">
        <v>18000</v>
      </c>
    </row>
    <row r="16" spans="1:21" x14ac:dyDescent="0.2">
      <c r="A16" s="6" t="s">
        <v>53</v>
      </c>
      <c r="B16" s="26" t="s">
        <v>55</v>
      </c>
      <c r="D16" s="28"/>
      <c r="F16" s="22"/>
      <c r="G16" s="23"/>
      <c r="H16" s="22"/>
      <c r="I16" s="29"/>
      <c r="J16" s="22"/>
      <c r="K16" s="3"/>
      <c r="L16" s="3">
        <v>3897.7</v>
      </c>
      <c r="M16" s="3">
        <v>4235</v>
      </c>
      <c r="N16" s="3">
        <v>3970</v>
      </c>
      <c r="O16" s="3">
        <v>10782.18</v>
      </c>
      <c r="P16" s="3">
        <v>13785</v>
      </c>
      <c r="Q16" s="3">
        <v>12000</v>
      </c>
      <c r="S16" s="3">
        <v>12000</v>
      </c>
      <c r="U16" s="3">
        <v>1200</v>
      </c>
    </row>
    <row r="17" spans="1:21" x14ac:dyDescent="0.2">
      <c r="A17" s="6" t="s">
        <v>58</v>
      </c>
      <c r="B17" s="26" t="s">
        <v>59</v>
      </c>
      <c r="D17" s="28"/>
      <c r="F17" s="22"/>
      <c r="G17" s="23"/>
      <c r="H17" s="22"/>
      <c r="I17" s="29"/>
      <c r="J17" s="22"/>
      <c r="K17" s="3"/>
      <c r="L17" s="3"/>
      <c r="M17" s="3">
        <v>-115</v>
      </c>
      <c r="N17" s="3"/>
      <c r="O17" s="3">
        <v>-104.02</v>
      </c>
      <c r="P17" s="3">
        <v>-50</v>
      </c>
      <c r="Q17" s="3">
        <v>0</v>
      </c>
      <c r="S17" s="3">
        <v>0</v>
      </c>
      <c r="U17" s="3">
        <v>0</v>
      </c>
    </row>
    <row r="18" spans="1:21" x14ac:dyDescent="0.2">
      <c r="A18" s="6" t="s">
        <v>72</v>
      </c>
      <c r="B18" s="26" t="s">
        <v>73</v>
      </c>
      <c r="D18" s="28"/>
      <c r="F18" s="22"/>
      <c r="G18" s="23"/>
      <c r="H18" s="22"/>
      <c r="I18" s="29"/>
      <c r="J18" s="22"/>
      <c r="K18" s="3"/>
      <c r="L18" s="3"/>
      <c r="M18" s="3"/>
      <c r="N18" s="3">
        <v>3725</v>
      </c>
      <c r="O18" s="3">
        <v>5336.59</v>
      </c>
      <c r="P18" s="3">
        <v>3800</v>
      </c>
      <c r="Q18" s="3">
        <v>4100</v>
      </c>
      <c r="S18" s="3">
        <v>4100</v>
      </c>
      <c r="T18" t="s">
        <v>8</v>
      </c>
      <c r="U18" s="3">
        <v>4100</v>
      </c>
    </row>
    <row r="19" spans="1:21" x14ac:dyDescent="0.2">
      <c r="A19">
        <v>104</v>
      </c>
      <c r="B19" s="26" t="s">
        <v>9</v>
      </c>
      <c r="D19" s="31">
        <v>29745</v>
      </c>
      <c r="F19" s="22">
        <v>83029</v>
      </c>
      <c r="G19" s="23">
        <v>192271</v>
      </c>
      <c r="H19" s="22">
        <v>5623</v>
      </c>
      <c r="I19" s="32">
        <v>40986</v>
      </c>
      <c r="J19" s="23">
        <v>5347</v>
      </c>
      <c r="K19" s="25">
        <v>0</v>
      </c>
      <c r="L19" s="3">
        <v>23818</v>
      </c>
      <c r="M19" s="64">
        <v>0</v>
      </c>
      <c r="N19" s="3">
        <v>1500</v>
      </c>
      <c r="O19" s="3">
        <v>9180</v>
      </c>
      <c r="P19" s="3">
        <v>10000</v>
      </c>
      <c r="Q19" s="3">
        <v>0</v>
      </c>
      <c r="S19" s="3">
        <v>0</v>
      </c>
      <c r="U19" s="3">
        <v>0</v>
      </c>
    </row>
    <row r="20" spans="1:21" x14ac:dyDescent="0.2">
      <c r="A20">
        <v>106</v>
      </c>
      <c r="B20" s="26" t="s">
        <v>10</v>
      </c>
      <c r="D20" s="31"/>
      <c r="F20" s="22"/>
      <c r="G20" s="23"/>
      <c r="H20" s="22"/>
      <c r="I20" s="32"/>
      <c r="J20" s="23"/>
      <c r="K20" s="25">
        <v>87.3</v>
      </c>
      <c r="L20" s="3">
        <v>624.09</v>
      </c>
      <c r="M20" s="64">
        <v>503</v>
      </c>
      <c r="N20" s="3">
        <v>1086</v>
      </c>
      <c r="O20" s="3">
        <v>18788.11</v>
      </c>
      <c r="P20" s="3">
        <v>1000</v>
      </c>
      <c r="Q20" s="3">
        <v>0</v>
      </c>
      <c r="S20" s="3">
        <v>0</v>
      </c>
      <c r="U20" s="3">
        <v>0</v>
      </c>
    </row>
    <row r="21" spans="1:21" ht="13.5" thickBot="1" x14ac:dyDescent="0.25">
      <c r="A21">
        <v>105</v>
      </c>
      <c r="B21" s="33" t="s">
        <v>22</v>
      </c>
      <c r="C21" s="34"/>
      <c r="D21" s="35">
        <v>10178.040000000001</v>
      </c>
      <c r="E21" s="34"/>
      <c r="F21" s="36">
        <v>17828</v>
      </c>
      <c r="G21" s="36">
        <v>384</v>
      </c>
      <c r="H21" s="36">
        <v>7923.34</v>
      </c>
      <c r="I21" s="36">
        <v>7313</v>
      </c>
      <c r="J21" s="37">
        <v>3343</v>
      </c>
      <c r="K21" s="38"/>
      <c r="L21" s="65">
        <v>300</v>
      </c>
      <c r="M21" s="37">
        <v>14571</v>
      </c>
      <c r="N21" s="65">
        <v>29356</v>
      </c>
      <c r="O21" s="65">
        <v>31888.93</v>
      </c>
      <c r="P21" s="65">
        <v>20000</v>
      </c>
      <c r="Q21" s="65">
        <v>15000</v>
      </c>
      <c r="S21" s="65">
        <v>5000</v>
      </c>
      <c r="U21" s="65">
        <v>0</v>
      </c>
    </row>
    <row r="22" spans="1:21" x14ac:dyDescent="0.2">
      <c r="A22" s="30" t="s">
        <v>8</v>
      </c>
      <c r="B22" s="39" t="s">
        <v>11</v>
      </c>
      <c r="D22" s="31">
        <f>SUM(D13:D21)</f>
        <v>94844.040000000008</v>
      </c>
      <c r="F22" s="22">
        <f t="shared" ref="F22:L22" si="0">SUM(F13:F21)</f>
        <v>159274</v>
      </c>
      <c r="G22" s="22">
        <f t="shared" si="0"/>
        <v>280574</v>
      </c>
      <c r="H22" s="22">
        <f t="shared" si="0"/>
        <v>104506.81</v>
      </c>
      <c r="I22" s="22">
        <f t="shared" si="0"/>
        <v>152402</v>
      </c>
      <c r="J22" s="24">
        <f t="shared" si="0"/>
        <v>98556</v>
      </c>
      <c r="K22" s="25">
        <f t="shared" si="0"/>
        <v>60501.770000000004</v>
      </c>
      <c r="L22" s="3">
        <f t="shared" si="0"/>
        <v>95140.01</v>
      </c>
      <c r="M22" s="3">
        <f>SUM(M12:M21)</f>
        <v>88294</v>
      </c>
      <c r="N22" s="76">
        <f>SUM(N12:N21)</f>
        <v>105448</v>
      </c>
      <c r="O22" s="3">
        <f>SUM(O12:O21)</f>
        <v>242613.59999999998</v>
      </c>
      <c r="P22" s="3">
        <f>SUM(P12:P21)</f>
        <v>239529</v>
      </c>
      <c r="Q22" s="3">
        <f>SUM(Q12:Q21)</f>
        <v>221894</v>
      </c>
      <c r="S22" s="3">
        <f>SUM(S12:S21)</f>
        <v>211894</v>
      </c>
      <c r="U22" s="3">
        <f>SUM(U12:U21)</f>
        <v>196094</v>
      </c>
    </row>
    <row r="23" spans="1:21" x14ac:dyDescent="0.2">
      <c r="B23" s="40"/>
      <c r="D23" s="31"/>
      <c r="F23" s="24"/>
      <c r="G23" s="23"/>
      <c r="H23" s="22"/>
      <c r="I23" s="41"/>
      <c r="J23" s="24"/>
      <c r="K23" s="25"/>
      <c r="L23" s="3"/>
      <c r="O23" s="3"/>
      <c r="P23" s="3"/>
      <c r="Q23" s="3"/>
      <c r="S23" s="3"/>
      <c r="U23" s="3"/>
    </row>
    <row r="24" spans="1:21" x14ac:dyDescent="0.2">
      <c r="B24" s="1" t="s">
        <v>12</v>
      </c>
      <c r="D24" s="31"/>
      <c r="F24" s="24"/>
      <c r="G24" s="23">
        <f>SUM(G22+G8)</f>
        <v>386646.14</v>
      </c>
      <c r="H24" s="23">
        <f>SUM(H22+H8)</f>
        <v>198432.15</v>
      </c>
      <c r="I24" s="23">
        <f>SUM(I8+I22)</f>
        <v>294016</v>
      </c>
      <c r="J24" s="24">
        <f t="shared" ref="J24:S24" si="1">SUM(J22+J8)</f>
        <v>257691</v>
      </c>
      <c r="K24" s="25">
        <f t="shared" si="1"/>
        <v>360592.74</v>
      </c>
      <c r="L24" s="3">
        <f t="shared" si="1"/>
        <v>349877.27</v>
      </c>
      <c r="M24" s="3">
        <f t="shared" si="1"/>
        <v>380666.79</v>
      </c>
      <c r="N24" s="76">
        <f t="shared" si="1"/>
        <v>358713</v>
      </c>
      <c r="O24" s="3">
        <f t="shared" si="1"/>
        <v>514830.6</v>
      </c>
      <c r="P24" s="3">
        <f t="shared" si="1"/>
        <v>588077.64</v>
      </c>
      <c r="Q24" s="3">
        <f t="shared" si="1"/>
        <v>621223.64</v>
      </c>
      <c r="S24" s="3">
        <f t="shared" si="1"/>
        <v>632669.64</v>
      </c>
      <c r="U24" s="3">
        <f t="shared" ref="U24" si="2">SUM(U22+U8)</f>
        <v>616869.64</v>
      </c>
    </row>
    <row r="25" spans="1:21" x14ac:dyDescent="0.2">
      <c r="D25" s="31"/>
      <c r="F25" s="24"/>
      <c r="G25" s="23"/>
      <c r="H25" s="22"/>
      <c r="I25" s="41"/>
      <c r="K25" s="25"/>
      <c r="O25" s="3"/>
    </row>
    <row r="26" spans="1:21" x14ac:dyDescent="0.2">
      <c r="B26" s="39" t="s">
        <v>13</v>
      </c>
      <c r="D26" s="31"/>
      <c r="F26" s="24"/>
      <c r="G26" s="23"/>
      <c r="H26" s="22"/>
      <c r="I26" s="41"/>
      <c r="K26" s="25"/>
      <c r="O26" s="3"/>
    </row>
    <row r="27" spans="1:21" x14ac:dyDescent="0.2">
      <c r="B27" s="39"/>
      <c r="D27" s="31"/>
      <c r="F27" s="24"/>
      <c r="G27" s="23"/>
      <c r="H27" s="22"/>
      <c r="I27" s="41"/>
      <c r="K27" s="25"/>
      <c r="O27" s="3"/>
    </row>
    <row r="28" spans="1:21" x14ac:dyDescent="0.2">
      <c r="B28" s="42" t="s">
        <v>76</v>
      </c>
      <c r="D28" s="31"/>
      <c r="F28" s="24"/>
      <c r="G28" s="23"/>
      <c r="H28" s="22"/>
      <c r="I28" s="41"/>
      <c r="K28" s="25"/>
      <c r="O28" s="3"/>
    </row>
    <row r="29" spans="1:21" x14ac:dyDescent="0.2">
      <c r="A29" s="1" t="s">
        <v>8</v>
      </c>
      <c r="B29" s="44"/>
      <c r="D29" s="28"/>
      <c r="F29" s="22"/>
      <c r="G29" s="22"/>
      <c r="H29" s="22"/>
      <c r="I29" s="22"/>
      <c r="J29" s="22"/>
      <c r="K29" s="25"/>
      <c r="L29" s="22"/>
      <c r="M29" s="3"/>
      <c r="O29" s="3"/>
    </row>
    <row r="30" spans="1:21" x14ac:dyDescent="0.2">
      <c r="A30">
        <v>201</v>
      </c>
      <c r="B30" s="43" t="s">
        <v>47</v>
      </c>
      <c r="I30">
        <v>4664</v>
      </c>
      <c r="J30" s="24">
        <v>3339</v>
      </c>
      <c r="K30" s="25">
        <v>2791</v>
      </c>
      <c r="L30" s="3">
        <v>3368</v>
      </c>
      <c r="M30" s="3">
        <v>556</v>
      </c>
      <c r="N30" s="3">
        <v>866</v>
      </c>
      <c r="O30" s="3">
        <v>1300.5899999999999</v>
      </c>
      <c r="P30" s="3">
        <v>2000</v>
      </c>
      <c r="Q30" s="3">
        <v>12000</v>
      </c>
      <c r="R30" t="s">
        <v>92</v>
      </c>
      <c r="S30" s="3">
        <v>12000</v>
      </c>
      <c r="U30" s="3">
        <v>0</v>
      </c>
    </row>
    <row r="31" spans="1:21" x14ac:dyDescent="0.2">
      <c r="A31" s="6" t="s">
        <v>77</v>
      </c>
      <c r="B31" s="43" t="s">
        <v>78</v>
      </c>
      <c r="J31" s="24"/>
      <c r="K31" s="25"/>
      <c r="L31" s="3"/>
      <c r="M31" s="3"/>
      <c r="N31" s="3">
        <v>14640</v>
      </c>
      <c r="O31" s="3">
        <v>0</v>
      </c>
      <c r="P31" s="3">
        <v>1000</v>
      </c>
      <c r="Q31" s="3">
        <v>500</v>
      </c>
      <c r="S31" s="3">
        <v>500</v>
      </c>
      <c r="U31" s="3">
        <v>500</v>
      </c>
    </row>
    <row r="32" spans="1:21" x14ac:dyDescent="0.2">
      <c r="A32">
        <v>202</v>
      </c>
      <c r="B32" s="43" t="s">
        <v>23</v>
      </c>
      <c r="J32" s="24"/>
      <c r="K32" s="25">
        <v>1738</v>
      </c>
      <c r="L32" s="3">
        <v>1334.89</v>
      </c>
      <c r="M32" s="3">
        <v>1033</v>
      </c>
      <c r="N32" s="3">
        <v>1214</v>
      </c>
      <c r="O32" s="3">
        <v>3073.87</v>
      </c>
      <c r="P32" s="3">
        <v>3500</v>
      </c>
      <c r="Q32" s="3">
        <v>3500</v>
      </c>
      <c r="S32" s="3">
        <v>3500</v>
      </c>
      <c r="U32" s="3">
        <v>3500</v>
      </c>
    </row>
    <row r="33" spans="1:21" x14ac:dyDescent="0.2">
      <c r="A33">
        <v>203</v>
      </c>
      <c r="B33" s="43" t="s">
        <v>24</v>
      </c>
      <c r="J33" s="24">
        <v>767</v>
      </c>
      <c r="K33" s="25">
        <v>13589</v>
      </c>
      <c r="L33" s="3">
        <v>15499</v>
      </c>
      <c r="M33" s="3">
        <v>15719</v>
      </c>
      <c r="N33" s="3">
        <v>15556</v>
      </c>
      <c r="O33" s="3">
        <v>30867</v>
      </c>
      <c r="P33" s="3">
        <v>34458</v>
      </c>
      <c r="Q33" s="3">
        <v>34458</v>
      </c>
      <c r="S33" s="3">
        <v>34458</v>
      </c>
      <c r="U33" s="3">
        <v>34458</v>
      </c>
    </row>
    <row r="34" spans="1:21" x14ac:dyDescent="0.2">
      <c r="A34" s="6" t="s">
        <v>61</v>
      </c>
      <c r="B34" s="43" t="s">
        <v>62</v>
      </c>
      <c r="J34" s="24"/>
      <c r="K34" s="25"/>
      <c r="L34" s="3"/>
      <c r="M34" s="3">
        <v>57.89</v>
      </c>
      <c r="N34" s="3"/>
      <c r="O34" s="3">
        <v>0</v>
      </c>
      <c r="P34" s="3">
        <v>400</v>
      </c>
      <c r="Q34" s="3">
        <v>2000</v>
      </c>
      <c r="R34" t="s">
        <v>93</v>
      </c>
      <c r="S34" s="3">
        <v>2000</v>
      </c>
      <c r="U34" s="3">
        <v>0</v>
      </c>
    </row>
    <row r="35" spans="1:21" x14ac:dyDescent="0.2">
      <c r="A35">
        <v>204</v>
      </c>
      <c r="B35" s="43" t="s">
        <v>25</v>
      </c>
      <c r="J35" s="24">
        <v>2345</v>
      </c>
      <c r="K35" s="25">
        <v>1737</v>
      </c>
      <c r="L35" s="3">
        <v>685.09</v>
      </c>
      <c r="M35" s="3">
        <v>848</v>
      </c>
      <c r="N35" s="3">
        <v>680</v>
      </c>
      <c r="O35" s="3">
        <v>690</v>
      </c>
      <c r="P35" s="3">
        <v>2000</v>
      </c>
      <c r="Q35" s="3">
        <v>750</v>
      </c>
      <c r="S35" s="3">
        <v>250</v>
      </c>
      <c r="T35" t="s">
        <v>84</v>
      </c>
      <c r="U35" s="3">
        <v>0</v>
      </c>
    </row>
    <row r="36" spans="1:21" x14ac:dyDescent="0.2">
      <c r="A36">
        <v>205</v>
      </c>
      <c r="B36" s="43" t="s">
        <v>26</v>
      </c>
      <c r="J36" s="24">
        <v>1394</v>
      </c>
      <c r="K36" s="25"/>
      <c r="L36" s="3">
        <v>1217.8</v>
      </c>
      <c r="M36" s="3">
        <v>1053.52</v>
      </c>
      <c r="N36" s="3">
        <v>913</v>
      </c>
      <c r="O36" s="3">
        <v>459.26</v>
      </c>
      <c r="P36" s="3">
        <v>2000</v>
      </c>
      <c r="Q36" s="3">
        <v>500</v>
      </c>
      <c r="S36" s="3">
        <v>350</v>
      </c>
      <c r="U36" s="3">
        <v>0</v>
      </c>
    </row>
    <row r="37" spans="1:21" x14ac:dyDescent="0.2">
      <c r="A37">
        <v>206</v>
      </c>
      <c r="B37" s="43" t="s">
        <v>48</v>
      </c>
      <c r="J37" s="24"/>
      <c r="K37" s="25"/>
      <c r="L37" s="3">
        <v>1950</v>
      </c>
      <c r="M37" s="3">
        <v>7800</v>
      </c>
      <c r="N37" s="3">
        <v>7800</v>
      </c>
      <c r="O37" s="3">
        <v>8400</v>
      </c>
      <c r="P37" s="3">
        <v>8400</v>
      </c>
      <c r="Q37" s="3">
        <v>8400</v>
      </c>
      <c r="S37" s="3">
        <v>8400</v>
      </c>
      <c r="U37" s="3">
        <v>8400</v>
      </c>
    </row>
    <row r="38" spans="1:21" x14ac:dyDescent="0.2">
      <c r="A38">
        <v>207</v>
      </c>
      <c r="B38" s="43" t="s">
        <v>63</v>
      </c>
      <c r="J38" s="24"/>
      <c r="K38" s="25"/>
      <c r="L38" s="3"/>
      <c r="M38" s="3">
        <v>242</v>
      </c>
      <c r="N38" s="3">
        <v>155</v>
      </c>
      <c r="O38" s="3">
        <v>341.2</v>
      </c>
      <c r="P38" s="3">
        <v>1000</v>
      </c>
      <c r="Q38" s="3">
        <v>1000</v>
      </c>
      <c r="S38" s="3">
        <v>500</v>
      </c>
      <c r="U38" s="3">
        <v>500</v>
      </c>
    </row>
    <row r="39" spans="1:21" x14ac:dyDescent="0.2">
      <c r="A39">
        <v>208</v>
      </c>
      <c r="B39" s="43" t="s">
        <v>64</v>
      </c>
      <c r="J39" s="24"/>
      <c r="K39" s="25"/>
      <c r="L39" s="3"/>
      <c r="M39" s="3">
        <v>14.37</v>
      </c>
      <c r="N39" s="3"/>
      <c r="O39" s="3">
        <v>45</v>
      </c>
      <c r="P39" s="3">
        <v>0</v>
      </c>
      <c r="Q39" s="3">
        <v>0</v>
      </c>
      <c r="S39" s="3">
        <v>0</v>
      </c>
      <c r="U39" s="3">
        <v>0</v>
      </c>
    </row>
    <row r="40" spans="1:21" x14ac:dyDescent="0.2">
      <c r="A40">
        <v>209</v>
      </c>
      <c r="B40" s="43" t="s">
        <v>65</v>
      </c>
      <c r="J40" s="24"/>
      <c r="K40" s="25"/>
      <c r="L40" s="3"/>
      <c r="M40" s="3">
        <v>288.89999999999998</v>
      </c>
      <c r="N40" s="3"/>
      <c r="O40" s="3">
        <v>508.85</v>
      </c>
      <c r="P40" s="3">
        <v>1500</v>
      </c>
      <c r="Q40" s="3">
        <v>1500</v>
      </c>
      <c r="S40" s="3">
        <v>0</v>
      </c>
      <c r="U40" s="3">
        <v>0</v>
      </c>
    </row>
    <row r="41" spans="1:21" x14ac:dyDescent="0.2">
      <c r="A41">
        <v>210</v>
      </c>
      <c r="B41" s="43" t="s">
        <v>83</v>
      </c>
      <c r="D41" s="31"/>
      <c r="F41" s="22"/>
      <c r="G41" s="22"/>
      <c r="H41" s="22"/>
      <c r="I41" s="22"/>
      <c r="J41" s="22"/>
      <c r="K41" s="25"/>
      <c r="M41" s="3"/>
      <c r="O41" s="3">
        <v>1092</v>
      </c>
      <c r="Q41" s="3">
        <v>1000</v>
      </c>
    </row>
    <row r="42" spans="1:21" x14ac:dyDescent="0.2">
      <c r="A42">
        <v>211</v>
      </c>
      <c r="B42" s="43" t="s">
        <v>89</v>
      </c>
      <c r="D42" s="31"/>
      <c r="F42" s="22"/>
      <c r="G42" s="22"/>
      <c r="H42" s="22"/>
      <c r="I42" s="22"/>
      <c r="J42" s="22"/>
      <c r="K42" s="25"/>
      <c r="M42" s="3"/>
      <c r="O42" s="3"/>
      <c r="Q42" s="3"/>
      <c r="S42" s="3">
        <v>133336</v>
      </c>
      <c r="U42" s="3">
        <v>146736</v>
      </c>
    </row>
    <row r="43" spans="1:21" x14ac:dyDescent="0.2">
      <c r="B43" s="43" t="s">
        <v>91</v>
      </c>
      <c r="D43" s="31"/>
      <c r="F43" s="22"/>
      <c r="G43" s="22"/>
      <c r="H43" s="22"/>
      <c r="I43" s="22"/>
      <c r="J43" s="22"/>
      <c r="K43" s="25"/>
      <c r="M43" s="3"/>
      <c r="O43" s="3"/>
      <c r="Q43" s="3"/>
      <c r="S43" s="3">
        <v>170000</v>
      </c>
      <c r="U43" s="3">
        <v>170000</v>
      </c>
    </row>
    <row r="44" spans="1:21" x14ac:dyDescent="0.2">
      <c r="B44" s="43"/>
      <c r="D44" s="31"/>
      <c r="F44" s="22"/>
      <c r="G44" s="22"/>
      <c r="H44" s="22"/>
      <c r="I44" s="22"/>
      <c r="J44" s="22"/>
      <c r="K44" s="25"/>
      <c r="M44" s="3"/>
      <c r="O44" s="3"/>
    </row>
    <row r="45" spans="1:21" s="1" customFormat="1" x14ac:dyDescent="0.2">
      <c r="A45" s="1">
        <v>300</v>
      </c>
      <c r="B45" s="44" t="s">
        <v>30</v>
      </c>
      <c r="D45" s="54">
        <v>676.8</v>
      </c>
      <c r="F45" s="66">
        <v>2119.4499999999998</v>
      </c>
      <c r="G45" s="66">
        <v>5112</v>
      </c>
      <c r="H45" s="66">
        <v>3772.91</v>
      </c>
      <c r="I45" s="66">
        <v>3069</v>
      </c>
      <c r="J45" s="66">
        <v>4398</v>
      </c>
      <c r="K45" s="13"/>
      <c r="L45" s="13" t="s">
        <v>8</v>
      </c>
      <c r="M45" s="13" t="s">
        <v>8</v>
      </c>
      <c r="O45" s="13"/>
    </row>
    <row r="46" spans="1:21" x14ac:dyDescent="0.2">
      <c r="A46">
        <v>301</v>
      </c>
      <c r="B46" s="43" t="s">
        <v>27</v>
      </c>
      <c r="D46" s="31">
        <v>2252.4</v>
      </c>
      <c r="F46" s="22">
        <v>2790.07</v>
      </c>
      <c r="G46" s="22">
        <v>3058</v>
      </c>
      <c r="H46" s="22">
        <v>3823</v>
      </c>
      <c r="I46" s="22">
        <v>367</v>
      </c>
      <c r="J46" s="22">
        <v>572</v>
      </c>
      <c r="K46" s="25">
        <v>9615</v>
      </c>
      <c r="L46" s="3">
        <v>8399</v>
      </c>
      <c r="M46" s="3">
        <v>8561</v>
      </c>
      <c r="N46" s="3">
        <v>8335</v>
      </c>
      <c r="O46" s="3">
        <v>9320</v>
      </c>
      <c r="P46" s="3">
        <v>9500</v>
      </c>
      <c r="Q46" s="3">
        <v>9500</v>
      </c>
      <c r="S46" s="3">
        <v>2000</v>
      </c>
      <c r="T46" t="s">
        <v>85</v>
      </c>
      <c r="U46" s="3">
        <v>2000</v>
      </c>
    </row>
    <row r="47" spans="1:21" x14ac:dyDescent="0.2">
      <c r="A47">
        <v>302</v>
      </c>
      <c r="B47" s="43" t="s">
        <v>14</v>
      </c>
      <c r="D47" s="28">
        <v>9847</v>
      </c>
      <c r="F47" s="22">
        <v>4870</v>
      </c>
      <c r="G47" s="22">
        <v>-2211</v>
      </c>
      <c r="H47" s="22">
        <v>4700.16</v>
      </c>
      <c r="I47" s="22">
        <v>2620</v>
      </c>
      <c r="J47" s="22">
        <v>2345</v>
      </c>
      <c r="K47" s="25">
        <v>2428</v>
      </c>
      <c r="L47" s="22">
        <v>3592.48</v>
      </c>
      <c r="M47" s="3">
        <v>1700</v>
      </c>
      <c r="N47" s="3">
        <v>2724</v>
      </c>
      <c r="O47" s="3">
        <v>1041</v>
      </c>
      <c r="P47" s="3">
        <v>1500</v>
      </c>
      <c r="Q47" s="3">
        <v>1000</v>
      </c>
      <c r="S47" s="3">
        <v>1000</v>
      </c>
      <c r="T47" t="s">
        <v>94</v>
      </c>
      <c r="U47" s="3">
        <v>0</v>
      </c>
    </row>
    <row r="48" spans="1:21" x14ac:dyDescent="0.2">
      <c r="A48">
        <v>303</v>
      </c>
      <c r="B48" s="43" t="s">
        <v>28</v>
      </c>
      <c r="D48" s="28">
        <v>2211.4</v>
      </c>
      <c r="F48" s="22">
        <v>3166.37</v>
      </c>
      <c r="G48" s="22">
        <v>4662</v>
      </c>
      <c r="H48" s="22">
        <v>4380.28</v>
      </c>
      <c r="I48" s="22">
        <v>4553</v>
      </c>
      <c r="J48" s="22">
        <v>4962</v>
      </c>
      <c r="K48" s="25">
        <v>3405</v>
      </c>
      <c r="L48" s="22">
        <v>4020.97</v>
      </c>
      <c r="M48" s="3">
        <v>4222</v>
      </c>
      <c r="N48" s="3">
        <v>4151</v>
      </c>
      <c r="O48" s="3">
        <v>4378</v>
      </c>
      <c r="P48" s="3">
        <v>4200</v>
      </c>
      <c r="Q48" s="3">
        <v>4200</v>
      </c>
      <c r="S48" s="3">
        <v>400</v>
      </c>
      <c r="T48" s="77">
        <v>44197</v>
      </c>
      <c r="U48" s="3">
        <v>0</v>
      </c>
    </row>
    <row r="49" spans="1:21" x14ac:dyDescent="0.2">
      <c r="A49">
        <v>304</v>
      </c>
      <c r="B49" s="43" t="s">
        <v>29</v>
      </c>
      <c r="D49" s="28"/>
      <c r="F49" s="22">
        <v>0</v>
      </c>
      <c r="G49" s="22">
        <v>0</v>
      </c>
      <c r="H49" s="22">
        <v>0</v>
      </c>
      <c r="I49" s="22"/>
      <c r="J49" s="22">
        <v>0</v>
      </c>
      <c r="K49" s="25">
        <v>5100</v>
      </c>
      <c r="L49" s="22">
        <v>1800.95</v>
      </c>
      <c r="M49" s="3">
        <v>3500</v>
      </c>
      <c r="N49" s="3">
        <v>916</v>
      </c>
      <c r="O49" s="3">
        <v>590.11</v>
      </c>
      <c r="P49" s="3">
        <v>5000</v>
      </c>
      <c r="Q49" s="3">
        <v>5000</v>
      </c>
      <c r="S49" s="3">
        <v>0</v>
      </c>
      <c r="U49" s="3">
        <v>0</v>
      </c>
    </row>
    <row r="50" spans="1:21" x14ac:dyDescent="0.2">
      <c r="A50">
        <v>305</v>
      </c>
      <c r="B50" s="43" t="s">
        <v>66</v>
      </c>
      <c r="D50" s="28"/>
      <c r="F50" s="22"/>
      <c r="G50" s="22"/>
      <c r="H50" s="22"/>
      <c r="I50" s="22"/>
      <c r="J50" s="22"/>
      <c r="K50" s="25"/>
      <c r="L50" s="22"/>
      <c r="M50" s="3">
        <v>1436</v>
      </c>
      <c r="N50" s="3" t="s">
        <v>8</v>
      </c>
      <c r="O50" s="3">
        <v>1148.1600000000001</v>
      </c>
      <c r="P50" s="3">
        <v>1500</v>
      </c>
      <c r="Q50" s="3">
        <v>1500</v>
      </c>
      <c r="S50" s="3">
        <v>0</v>
      </c>
      <c r="U50" s="3">
        <v>0</v>
      </c>
    </row>
    <row r="51" spans="1:21" x14ac:dyDescent="0.2">
      <c r="A51">
        <v>306</v>
      </c>
      <c r="B51" s="43" t="s">
        <v>74</v>
      </c>
      <c r="D51" s="28"/>
      <c r="F51" s="22"/>
      <c r="G51" s="22"/>
      <c r="H51" s="22"/>
      <c r="I51" s="22"/>
      <c r="J51" s="22"/>
      <c r="K51" s="25"/>
      <c r="L51" s="22"/>
      <c r="M51" s="3"/>
      <c r="N51" s="3">
        <v>24</v>
      </c>
      <c r="O51" s="3">
        <v>0</v>
      </c>
      <c r="P51" s="3">
        <v>1000</v>
      </c>
      <c r="Q51" s="3">
        <v>1000</v>
      </c>
      <c r="S51" s="3">
        <v>0</v>
      </c>
      <c r="U51" s="3">
        <v>0</v>
      </c>
    </row>
    <row r="52" spans="1:21" x14ac:dyDescent="0.2">
      <c r="B52" s="43"/>
      <c r="D52" s="28"/>
      <c r="F52" s="22"/>
      <c r="G52" s="22"/>
      <c r="H52" s="22"/>
      <c r="I52" s="22"/>
      <c r="J52" s="22"/>
      <c r="K52" s="25"/>
      <c r="L52" s="22"/>
      <c r="M52" s="3"/>
      <c r="O52" s="3"/>
    </row>
    <row r="53" spans="1:21" x14ac:dyDescent="0.2">
      <c r="A53" s="30" t="s">
        <v>8</v>
      </c>
      <c r="B53" s="44" t="s">
        <v>34</v>
      </c>
      <c r="D53" s="28">
        <v>1596.61</v>
      </c>
      <c r="F53" s="22"/>
      <c r="G53" s="22"/>
      <c r="H53" s="22"/>
      <c r="K53" s="25"/>
      <c r="M53" s="3"/>
      <c r="O53" s="3"/>
    </row>
    <row r="54" spans="1:21" x14ac:dyDescent="0.2">
      <c r="A54">
        <v>401</v>
      </c>
      <c r="B54" s="43" t="s">
        <v>31</v>
      </c>
      <c r="D54" s="31"/>
      <c r="F54" s="22">
        <v>1844.42</v>
      </c>
      <c r="G54" s="45">
        <v>9943</v>
      </c>
      <c r="H54" s="22">
        <v>1063.9000000000001</v>
      </c>
      <c r="I54" s="22">
        <v>7842</v>
      </c>
      <c r="J54" s="22">
        <v>2314</v>
      </c>
      <c r="K54" s="25">
        <v>3018</v>
      </c>
      <c r="L54" s="3">
        <v>945</v>
      </c>
      <c r="M54" s="3">
        <v>2123</v>
      </c>
      <c r="N54" s="3">
        <v>3040</v>
      </c>
      <c r="O54" s="3">
        <v>10932.29</v>
      </c>
      <c r="P54" s="3">
        <v>10000</v>
      </c>
      <c r="Q54" s="3">
        <v>10000</v>
      </c>
      <c r="S54" s="3">
        <v>5000</v>
      </c>
      <c r="T54" t="s">
        <v>86</v>
      </c>
      <c r="U54" s="3">
        <v>0</v>
      </c>
    </row>
    <row r="55" spans="1:21" x14ac:dyDescent="0.2">
      <c r="A55">
        <v>402</v>
      </c>
      <c r="B55" s="43" t="s">
        <v>32</v>
      </c>
      <c r="D55" s="31"/>
      <c r="F55" s="22">
        <v>0</v>
      </c>
      <c r="G55" s="22">
        <v>0</v>
      </c>
      <c r="H55" s="22">
        <v>0</v>
      </c>
      <c r="I55" s="22">
        <v>722</v>
      </c>
      <c r="J55" s="24">
        <v>0</v>
      </c>
      <c r="K55" s="25">
        <v>1750</v>
      </c>
      <c r="L55" s="24">
        <v>1443.57</v>
      </c>
      <c r="M55" s="3">
        <v>1832</v>
      </c>
      <c r="N55" s="24">
        <v>1908</v>
      </c>
      <c r="O55" s="3">
        <v>1362.53</v>
      </c>
      <c r="P55" s="3">
        <v>3500</v>
      </c>
      <c r="Q55" s="3">
        <v>3500</v>
      </c>
      <c r="S55" s="3">
        <v>200</v>
      </c>
      <c r="U55" s="3">
        <v>0</v>
      </c>
    </row>
    <row r="56" spans="1:21" x14ac:dyDescent="0.2">
      <c r="A56">
        <v>403</v>
      </c>
      <c r="B56" s="43" t="s">
        <v>33</v>
      </c>
      <c r="D56" s="31"/>
      <c r="F56" s="22"/>
      <c r="G56" s="22"/>
      <c r="H56" s="22"/>
      <c r="I56" s="22"/>
      <c r="J56" s="24"/>
      <c r="K56" s="25">
        <v>1969</v>
      </c>
      <c r="L56" s="24">
        <v>6128.14</v>
      </c>
      <c r="M56" s="3">
        <v>40</v>
      </c>
      <c r="N56" s="24">
        <v>261</v>
      </c>
      <c r="O56" s="3">
        <v>5.96</v>
      </c>
      <c r="P56" s="3">
        <v>6000</v>
      </c>
      <c r="Q56" s="3">
        <v>6000</v>
      </c>
      <c r="S56" s="3">
        <v>5000</v>
      </c>
      <c r="T56" t="s">
        <v>87</v>
      </c>
      <c r="U56" s="3">
        <v>0</v>
      </c>
    </row>
    <row r="57" spans="1:21" x14ac:dyDescent="0.2">
      <c r="A57">
        <v>404</v>
      </c>
      <c r="B57" s="43" t="s">
        <v>67</v>
      </c>
      <c r="D57" s="31"/>
      <c r="F57" s="22"/>
      <c r="G57" s="22"/>
      <c r="H57" s="22"/>
      <c r="I57" s="22"/>
      <c r="J57" s="24"/>
      <c r="K57" s="25"/>
      <c r="L57" s="24"/>
      <c r="M57" s="3">
        <v>169</v>
      </c>
      <c r="N57" s="24">
        <v>140</v>
      </c>
      <c r="O57" s="3">
        <v>140</v>
      </c>
      <c r="P57" s="3">
        <v>140</v>
      </c>
      <c r="Q57" s="3">
        <v>140</v>
      </c>
      <c r="S57" s="3">
        <v>0</v>
      </c>
      <c r="U57" s="3">
        <v>0</v>
      </c>
    </row>
    <row r="58" spans="1:21" x14ac:dyDescent="0.2">
      <c r="B58" s="43"/>
      <c r="D58" s="31"/>
      <c r="F58" s="22"/>
      <c r="G58" s="22"/>
      <c r="H58" s="22"/>
      <c r="I58" s="22"/>
      <c r="J58" s="24"/>
      <c r="K58" s="25"/>
      <c r="L58" s="24"/>
      <c r="M58" s="3"/>
      <c r="O58" s="3"/>
    </row>
    <row r="59" spans="1:21" x14ac:dyDescent="0.2">
      <c r="B59" s="44" t="s">
        <v>35</v>
      </c>
      <c r="D59" s="28"/>
      <c r="F59" s="22"/>
      <c r="G59" s="22"/>
      <c r="H59" s="22"/>
      <c r="I59" s="22"/>
      <c r="K59" s="25"/>
      <c r="M59" s="3"/>
      <c r="O59" s="3"/>
    </row>
    <row r="60" spans="1:21" x14ac:dyDescent="0.2">
      <c r="A60">
        <v>501</v>
      </c>
      <c r="B60" s="43" t="s">
        <v>38</v>
      </c>
      <c r="D60" s="28"/>
      <c r="F60" s="22">
        <v>100</v>
      </c>
      <c r="G60" s="22">
        <v>225</v>
      </c>
      <c r="H60" s="22">
        <v>3097.26</v>
      </c>
      <c r="I60" s="22">
        <v>3376</v>
      </c>
      <c r="J60" s="22">
        <v>3086</v>
      </c>
      <c r="K60" s="25">
        <v>507</v>
      </c>
      <c r="L60" s="22">
        <v>34.68</v>
      </c>
      <c r="M60" s="3">
        <v>82</v>
      </c>
      <c r="N60" s="22">
        <v>0</v>
      </c>
      <c r="O60" s="3">
        <v>357.48</v>
      </c>
      <c r="P60" s="3">
        <v>8000</v>
      </c>
      <c r="Q60" s="3">
        <v>8000</v>
      </c>
      <c r="S60" s="3">
        <v>2000</v>
      </c>
      <c r="T60" t="s">
        <v>88</v>
      </c>
      <c r="U60" s="3">
        <v>0</v>
      </c>
    </row>
    <row r="61" spans="1:21" x14ac:dyDescent="0.2">
      <c r="A61">
        <v>502</v>
      </c>
      <c r="B61" s="43" t="s">
        <v>39</v>
      </c>
      <c r="D61" s="28"/>
      <c r="F61" s="22">
        <v>0</v>
      </c>
      <c r="G61" s="22">
        <v>0</v>
      </c>
      <c r="H61" s="22">
        <v>4807.8500000000004</v>
      </c>
      <c r="I61" s="22">
        <v>455</v>
      </c>
      <c r="J61" s="22">
        <v>451</v>
      </c>
      <c r="K61" s="25">
        <v>4850</v>
      </c>
      <c r="L61" s="22">
        <v>3917.42</v>
      </c>
      <c r="M61" s="3">
        <v>4178</v>
      </c>
      <c r="N61" s="22">
        <v>3234</v>
      </c>
      <c r="O61" s="3">
        <v>4063.7</v>
      </c>
      <c r="P61" s="22">
        <v>6000</v>
      </c>
      <c r="Q61" s="22">
        <v>6000</v>
      </c>
      <c r="S61" s="22">
        <v>1000</v>
      </c>
      <c r="U61" s="22">
        <v>0</v>
      </c>
    </row>
    <row r="62" spans="1:21" x14ac:dyDescent="0.2">
      <c r="A62">
        <v>503</v>
      </c>
      <c r="B62" s="43" t="s">
        <v>68</v>
      </c>
      <c r="D62" s="28"/>
      <c r="F62" s="22"/>
      <c r="G62" s="22"/>
      <c r="H62" s="22"/>
      <c r="I62" s="22"/>
      <c r="J62" s="22"/>
      <c r="K62" s="25"/>
      <c r="L62" s="22"/>
      <c r="M62" s="3">
        <v>5</v>
      </c>
      <c r="N62" s="22"/>
      <c r="O62" s="3">
        <v>94.52</v>
      </c>
      <c r="P62" s="3">
        <v>2000</v>
      </c>
      <c r="Q62" s="3">
        <v>2000</v>
      </c>
      <c r="S62" s="3">
        <v>0</v>
      </c>
      <c r="U62" s="3">
        <v>0</v>
      </c>
    </row>
    <row r="63" spans="1:21" x14ac:dyDescent="0.2">
      <c r="B63" s="46"/>
      <c r="D63" s="28"/>
      <c r="F63" s="22"/>
      <c r="G63" s="22"/>
      <c r="H63" s="22"/>
      <c r="I63" s="22"/>
      <c r="J63" s="22"/>
      <c r="K63" s="25"/>
      <c r="L63" s="22"/>
      <c r="M63" s="3"/>
      <c r="O63" s="3"/>
    </row>
    <row r="64" spans="1:21" x14ac:dyDescent="0.2">
      <c r="A64" s="30" t="s">
        <v>8</v>
      </c>
      <c r="B64" s="44" t="s">
        <v>36</v>
      </c>
      <c r="D64" s="28"/>
      <c r="F64" s="51"/>
      <c r="G64" s="22"/>
      <c r="H64" s="22"/>
      <c r="I64" s="22"/>
      <c r="K64" s="25"/>
      <c r="M64" s="3"/>
      <c r="O64" s="3"/>
    </row>
    <row r="65" spans="1:21" x14ac:dyDescent="0.2">
      <c r="A65">
        <v>601</v>
      </c>
      <c r="B65" s="43" t="s">
        <v>40</v>
      </c>
      <c r="D65" s="28"/>
      <c r="F65" s="51">
        <v>8272</v>
      </c>
      <c r="G65" s="22">
        <v>6844</v>
      </c>
      <c r="H65" s="22">
        <v>3980</v>
      </c>
      <c r="I65" s="22">
        <v>3687</v>
      </c>
      <c r="J65" s="22">
        <v>3110</v>
      </c>
      <c r="K65" s="25">
        <v>989</v>
      </c>
      <c r="L65" s="22">
        <v>1376.65</v>
      </c>
      <c r="M65" s="3">
        <v>1605.39</v>
      </c>
      <c r="N65" s="22">
        <v>1784</v>
      </c>
      <c r="O65" s="3">
        <v>1327.55</v>
      </c>
      <c r="P65" s="22">
        <v>3000</v>
      </c>
      <c r="Q65" s="22">
        <v>3000</v>
      </c>
      <c r="S65" s="22">
        <v>0</v>
      </c>
      <c r="U65" s="22">
        <v>0</v>
      </c>
    </row>
    <row r="66" spans="1:21" x14ac:dyDescent="0.2">
      <c r="A66">
        <v>602</v>
      </c>
      <c r="B66" s="43" t="s">
        <v>79</v>
      </c>
      <c r="D66" s="28"/>
      <c r="F66" s="51"/>
      <c r="G66" s="22"/>
      <c r="H66" s="22"/>
      <c r="I66" s="22"/>
      <c r="J66" s="22"/>
      <c r="K66" s="25"/>
      <c r="L66" s="22"/>
      <c r="M66" s="3"/>
      <c r="O66" s="3"/>
      <c r="P66" s="3">
        <v>7000</v>
      </c>
      <c r="Q66" s="3">
        <v>10000</v>
      </c>
      <c r="S66" s="3">
        <v>0</v>
      </c>
      <c r="U66" s="3">
        <v>0</v>
      </c>
    </row>
    <row r="67" spans="1:21" x14ac:dyDescent="0.2">
      <c r="B67" s="43"/>
      <c r="D67" s="28"/>
      <c r="F67" s="51"/>
      <c r="G67" s="22"/>
      <c r="H67" s="22"/>
      <c r="I67" s="22"/>
      <c r="J67" s="22"/>
      <c r="K67" s="25"/>
      <c r="L67" s="22"/>
      <c r="M67" s="3"/>
      <c r="O67" s="3"/>
    </row>
    <row r="68" spans="1:21" x14ac:dyDescent="0.2">
      <c r="A68" s="30" t="s">
        <v>8</v>
      </c>
      <c r="B68" s="44" t="s">
        <v>41</v>
      </c>
      <c r="D68" s="28"/>
      <c r="F68" s="51"/>
      <c r="G68" s="22"/>
      <c r="H68" s="22"/>
      <c r="K68" s="25"/>
      <c r="M68" s="3"/>
      <c r="O68" s="3"/>
    </row>
    <row r="69" spans="1:21" x14ac:dyDescent="0.2">
      <c r="A69" s="30">
        <v>701</v>
      </c>
      <c r="B69" s="43" t="s">
        <v>80</v>
      </c>
      <c r="D69" s="28">
        <v>2309.4</v>
      </c>
      <c r="F69" s="51">
        <v>0</v>
      </c>
      <c r="G69" s="22">
        <v>159</v>
      </c>
      <c r="H69" s="22">
        <v>0</v>
      </c>
      <c r="I69" s="22">
        <v>100</v>
      </c>
      <c r="J69" s="22">
        <v>739</v>
      </c>
      <c r="K69" s="25">
        <v>1620</v>
      </c>
      <c r="L69" s="22">
        <v>2668.37</v>
      </c>
      <c r="M69" s="3">
        <v>2216.6</v>
      </c>
      <c r="N69" s="22">
        <v>2578</v>
      </c>
      <c r="O69" s="3">
        <v>4665.66</v>
      </c>
      <c r="P69" s="22">
        <v>5000</v>
      </c>
      <c r="Q69" s="22">
        <v>5000</v>
      </c>
      <c r="S69" s="22">
        <v>0</v>
      </c>
      <c r="U69" s="22">
        <v>0</v>
      </c>
    </row>
    <row r="70" spans="1:21" x14ac:dyDescent="0.2">
      <c r="A70">
        <v>702</v>
      </c>
      <c r="B70" s="43" t="s">
        <v>42</v>
      </c>
      <c r="D70" s="31"/>
      <c r="F70" s="51">
        <v>0</v>
      </c>
      <c r="G70" s="22">
        <v>2440</v>
      </c>
      <c r="H70" s="22">
        <v>6641.18</v>
      </c>
      <c r="I70" s="22">
        <v>11276</v>
      </c>
      <c r="J70" s="22">
        <v>10188</v>
      </c>
      <c r="K70" s="25"/>
      <c r="L70" s="22">
        <v>958.04</v>
      </c>
      <c r="M70" s="3">
        <v>0</v>
      </c>
      <c r="N70" s="22">
        <v>778</v>
      </c>
      <c r="O70" s="3">
        <v>421.98</v>
      </c>
      <c r="P70" s="22">
        <v>1000</v>
      </c>
      <c r="Q70" s="22">
        <v>1000</v>
      </c>
      <c r="S70" s="22">
        <v>0</v>
      </c>
      <c r="U70" s="22">
        <v>0</v>
      </c>
    </row>
    <row r="71" spans="1:21" x14ac:dyDescent="0.2">
      <c r="A71">
        <v>703</v>
      </c>
      <c r="B71" s="43" t="s">
        <v>49</v>
      </c>
      <c r="D71" s="31"/>
      <c r="F71" s="51"/>
      <c r="G71" s="22"/>
      <c r="H71" s="22"/>
      <c r="I71" s="22"/>
      <c r="J71" s="22"/>
      <c r="K71" s="25"/>
      <c r="L71" s="22">
        <v>0</v>
      </c>
      <c r="M71" s="3">
        <v>708</v>
      </c>
      <c r="N71" s="22">
        <v>720</v>
      </c>
      <c r="O71" s="3">
        <v>720</v>
      </c>
      <c r="P71" s="22">
        <v>1000</v>
      </c>
      <c r="Q71" s="22">
        <v>1000</v>
      </c>
      <c r="S71" s="22">
        <v>0</v>
      </c>
      <c r="U71" s="22">
        <v>0</v>
      </c>
    </row>
    <row r="72" spans="1:21" x14ac:dyDescent="0.2">
      <c r="A72">
        <v>704</v>
      </c>
      <c r="B72" s="43" t="s">
        <v>56</v>
      </c>
      <c r="D72" s="31"/>
      <c r="F72" s="51"/>
      <c r="G72" s="22"/>
      <c r="H72" s="22"/>
      <c r="I72" s="22"/>
      <c r="J72" s="22"/>
      <c r="K72" s="25"/>
      <c r="L72" s="22"/>
      <c r="M72" s="3">
        <v>1598.05</v>
      </c>
      <c r="N72" s="22">
        <v>238</v>
      </c>
      <c r="O72" s="3">
        <v>1825.45</v>
      </c>
      <c r="P72" s="22">
        <v>2000</v>
      </c>
      <c r="Q72" s="22">
        <v>2000</v>
      </c>
      <c r="S72" s="22">
        <v>0</v>
      </c>
      <c r="U72" s="22">
        <v>0</v>
      </c>
    </row>
    <row r="73" spans="1:21" x14ac:dyDescent="0.2">
      <c r="A73">
        <v>705</v>
      </c>
      <c r="B73" s="43" t="s">
        <v>69</v>
      </c>
      <c r="D73" s="31"/>
      <c r="F73" s="51"/>
      <c r="G73" s="22"/>
      <c r="H73" s="22"/>
      <c r="I73" s="22"/>
      <c r="J73" s="22"/>
      <c r="K73" s="25"/>
      <c r="L73" s="22"/>
      <c r="M73" s="3">
        <v>150</v>
      </c>
      <c r="N73" s="22">
        <v>150</v>
      </c>
      <c r="O73" s="3">
        <v>0</v>
      </c>
      <c r="P73" s="22">
        <v>150</v>
      </c>
      <c r="Q73" s="22">
        <v>0</v>
      </c>
      <c r="S73" s="22">
        <v>0</v>
      </c>
      <c r="U73" s="22">
        <v>0</v>
      </c>
    </row>
    <row r="74" spans="1:21" x14ac:dyDescent="0.2">
      <c r="B74" s="43"/>
      <c r="D74" s="28"/>
      <c r="F74" s="51"/>
      <c r="G74" s="22"/>
      <c r="H74" s="22"/>
      <c r="I74" s="22"/>
      <c r="J74" s="22"/>
      <c r="K74" s="25"/>
      <c r="L74" s="3"/>
      <c r="M74" s="3"/>
      <c r="O74" s="3"/>
    </row>
    <row r="75" spans="1:21" x14ac:dyDescent="0.2">
      <c r="A75" t="s">
        <v>8</v>
      </c>
      <c r="B75" s="20" t="s">
        <v>37</v>
      </c>
      <c r="D75" s="28"/>
      <c r="F75" s="51"/>
      <c r="G75" s="19"/>
      <c r="H75" s="22"/>
      <c r="I75" s="22">
        <v>12877</v>
      </c>
      <c r="J75" s="22">
        <v>11388</v>
      </c>
      <c r="K75" s="25"/>
      <c r="L75" s="22" t="s">
        <v>8</v>
      </c>
      <c r="M75" s="3"/>
      <c r="O75" s="3"/>
    </row>
    <row r="76" spans="1:21" x14ac:dyDescent="0.2">
      <c r="A76">
        <v>801</v>
      </c>
      <c r="B76" s="43" t="s">
        <v>70</v>
      </c>
      <c r="D76" s="28"/>
      <c r="F76" s="51"/>
      <c r="G76" s="19"/>
      <c r="H76" s="22"/>
      <c r="I76" s="22"/>
      <c r="J76" s="22"/>
      <c r="K76" s="25"/>
      <c r="L76" s="22"/>
      <c r="M76" s="3">
        <v>561.17999999999995</v>
      </c>
      <c r="N76" s="22">
        <v>0</v>
      </c>
      <c r="O76" s="3">
        <v>63.34</v>
      </c>
    </row>
    <row r="77" spans="1:21" x14ac:dyDescent="0.2">
      <c r="A77">
        <v>802</v>
      </c>
      <c r="B77" s="43" t="s">
        <v>43</v>
      </c>
      <c r="D77" s="28"/>
      <c r="F77" s="51"/>
      <c r="G77" s="19"/>
      <c r="H77" s="22"/>
      <c r="I77" s="22">
        <v>6300</v>
      </c>
      <c r="J77" s="22">
        <v>6700</v>
      </c>
      <c r="K77" s="25">
        <v>0</v>
      </c>
      <c r="L77" s="22">
        <v>0</v>
      </c>
      <c r="M77" s="3">
        <v>0</v>
      </c>
      <c r="N77" s="22">
        <v>0</v>
      </c>
      <c r="O77" s="3">
        <v>0</v>
      </c>
      <c r="P77" s="3">
        <v>8000</v>
      </c>
      <c r="Q77" s="3">
        <v>8000</v>
      </c>
      <c r="S77" s="3">
        <v>0</v>
      </c>
      <c r="U77" s="3">
        <v>0</v>
      </c>
    </row>
    <row r="78" spans="1:21" x14ac:dyDescent="0.2">
      <c r="A78">
        <v>803</v>
      </c>
      <c r="B78" s="43" t="s">
        <v>71</v>
      </c>
      <c r="D78" s="47"/>
      <c r="E78" s="48"/>
      <c r="F78" s="52"/>
      <c r="G78" s="50"/>
      <c r="H78" s="49"/>
      <c r="I78" s="22">
        <v>400</v>
      </c>
      <c r="J78" s="24">
        <v>260</v>
      </c>
      <c r="K78" s="25">
        <v>0</v>
      </c>
      <c r="L78" s="22">
        <v>0</v>
      </c>
      <c r="M78" s="3">
        <v>643.21</v>
      </c>
      <c r="N78" s="22">
        <v>68</v>
      </c>
      <c r="O78" s="3">
        <v>0</v>
      </c>
      <c r="P78" s="3">
        <v>3000</v>
      </c>
      <c r="Q78" s="3">
        <v>3000</v>
      </c>
      <c r="S78" s="3">
        <v>0</v>
      </c>
      <c r="U78" s="3">
        <v>0</v>
      </c>
    </row>
    <row r="79" spans="1:21" x14ac:dyDescent="0.2">
      <c r="A79">
        <v>805</v>
      </c>
      <c r="B79" s="43" t="s">
        <v>75</v>
      </c>
      <c r="D79" s="47"/>
      <c r="E79" s="48"/>
      <c r="F79" s="52"/>
      <c r="G79" s="50"/>
      <c r="H79" s="49"/>
      <c r="I79" s="22"/>
      <c r="J79" s="24"/>
      <c r="K79" s="25"/>
      <c r="L79" s="22"/>
      <c r="M79" s="3"/>
      <c r="N79" s="22"/>
      <c r="O79" s="3">
        <v>0</v>
      </c>
      <c r="P79" s="3">
        <v>1000</v>
      </c>
      <c r="Q79" s="3">
        <v>1000</v>
      </c>
      <c r="S79" s="3">
        <v>0</v>
      </c>
      <c r="U79" s="3">
        <v>0</v>
      </c>
    </row>
    <row r="80" spans="1:21" x14ac:dyDescent="0.2">
      <c r="B80" s="67"/>
      <c r="D80" s="47"/>
      <c r="E80" s="48"/>
      <c r="F80" s="52"/>
      <c r="G80" s="50"/>
      <c r="H80" s="49"/>
      <c r="I80" s="22"/>
      <c r="J80" s="22"/>
      <c r="K80" s="25"/>
      <c r="L80" s="3"/>
      <c r="M80" s="3"/>
      <c r="O80" s="3"/>
    </row>
    <row r="81" spans="1:21" ht="14.25" customHeight="1" x14ac:dyDescent="0.2">
      <c r="A81" s="30" t="s">
        <v>8</v>
      </c>
      <c r="B81" s="44" t="s">
        <v>44</v>
      </c>
      <c r="D81" s="31"/>
      <c r="F81" s="51"/>
      <c r="G81" s="5"/>
      <c r="H81" s="22"/>
      <c r="I81" s="22"/>
      <c r="K81" s="25"/>
      <c r="M81" s="3"/>
      <c r="O81" s="3"/>
    </row>
    <row r="82" spans="1:21" ht="13.5" customHeight="1" x14ac:dyDescent="0.2">
      <c r="A82">
        <v>901</v>
      </c>
      <c r="B82" s="26" t="s">
        <v>15</v>
      </c>
      <c r="D82" s="31">
        <v>28578.74</v>
      </c>
      <c r="F82" s="51">
        <v>63228.55</v>
      </c>
      <c r="G82" s="23">
        <v>25919</v>
      </c>
      <c r="H82" s="22">
        <v>12884</v>
      </c>
      <c r="I82" s="22">
        <v>0</v>
      </c>
      <c r="J82" s="22">
        <v>4219</v>
      </c>
      <c r="K82" s="25">
        <v>29352</v>
      </c>
      <c r="L82" s="22">
        <v>0</v>
      </c>
      <c r="M82" s="3">
        <v>0</v>
      </c>
      <c r="N82" s="22">
        <v>0</v>
      </c>
      <c r="O82" s="3">
        <v>0</v>
      </c>
      <c r="P82" s="22">
        <v>10000</v>
      </c>
      <c r="Q82" s="22">
        <v>10000</v>
      </c>
      <c r="S82" s="22">
        <v>0</v>
      </c>
      <c r="U82" s="22">
        <v>0</v>
      </c>
    </row>
    <row r="83" spans="1:21" ht="13.5" customHeight="1" x14ac:dyDescent="0.2">
      <c r="A83">
        <v>902</v>
      </c>
      <c r="B83" s="26" t="s">
        <v>16</v>
      </c>
      <c r="D83" s="31"/>
      <c r="F83" s="51">
        <v>0</v>
      </c>
      <c r="G83" s="23">
        <v>177300</v>
      </c>
      <c r="H83" s="22">
        <v>0</v>
      </c>
      <c r="I83" s="22">
        <v>20000</v>
      </c>
      <c r="J83" s="22">
        <v>11767</v>
      </c>
      <c r="K83" s="25"/>
      <c r="L83" s="22">
        <v>0</v>
      </c>
      <c r="M83" s="3">
        <v>33242.49</v>
      </c>
      <c r="N83" s="22">
        <v>0</v>
      </c>
      <c r="O83" s="3">
        <v>0</v>
      </c>
      <c r="P83" s="22">
        <v>10000</v>
      </c>
      <c r="Q83" s="22">
        <v>10000</v>
      </c>
      <c r="S83" s="22">
        <v>0</v>
      </c>
      <c r="U83" s="22">
        <v>0</v>
      </c>
    </row>
    <row r="84" spans="1:21" x14ac:dyDescent="0.2">
      <c r="A84">
        <v>903</v>
      </c>
      <c r="B84" s="26" t="s">
        <v>17</v>
      </c>
      <c r="D84" s="31">
        <v>29745</v>
      </c>
      <c r="F84" s="51">
        <v>4100</v>
      </c>
      <c r="G84" s="23">
        <v>0</v>
      </c>
      <c r="H84" s="22">
        <v>0</v>
      </c>
      <c r="I84" s="22">
        <v>0</v>
      </c>
      <c r="J84" s="22">
        <v>3176</v>
      </c>
      <c r="K84" s="25">
        <v>21398</v>
      </c>
      <c r="L84" s="22">
        <v>424.26</v>
      </c>
      <c r="M84" s="3">
        <v>0</v>
      </c>
      <c r="N84" s="22">
        <v>4500</v>
      </c>
      <c r="O84" s="3">
        <v>0</v>
      </c>
      <c r="P84" s="22">
        <v>10000</v>
      </c>
      <c r="Q84" s="22">
        <v>10000</v>
      </c>
      <c r="S84" s="22">
        <v>0</v>
      </c>
      <c r="U84" s="22">
        <v>0</v>
      </c>
    </row>
    <row r="85" spans="1:21" x14ac:dyDescent="0.2">
      <c r="A85">
        <v>904</v>
      </c>
      <c r="B85" s="26" t="s">
        <v>45</v>
      </c>
      <c r="D85" s="28"/>
      <c r="F85" s="51"/>
      <c r="G85" s="22"/>
      <c r="H85" s="22"/>
      <c r="I85" s="22">
        <v>0</v>
      </c>
      <c r="J85" s="22">
        <v>0</v>
      </c>
      <c r="K85" s="25"/>
      <c r="L85" s="22" t="s">
        <v>8</v>
      </c>
      <c r="M85" s="3">
        <v>0</v>
      </c>
      <c r="N85" s="22" t="s">
        <v>8</v>
      </c>
      <c r="O85" s="3">
        <v>0</v>
      </c>
      <c r="P85" s="22">
        <v>10000</v>
      </c>
      <c r="Q85" s="22">
        <v>10000</v>
      </c>
      <c r="S85" s="22">
        <v>0</v>
      </c>
      <c r="U85" s="22">
        <v>0</v>
      </c>
    </row>
    <row r="86" spans="1:21" x14ac:dyDescent="0.2">
      <c r="A86" s="68">
        <v>905</v>
      </c>
      <c r="B86" s="69" t="s">
        <v>57</v>
      </c>
      <c r="C86" s="68"/>
      <c r="D86" s="70"/>
      <c r="E86" s="68"/>
      <c r="F86" s="71"/>
      <c r="G86" s="72"/>
      <c r="H86" s="72"/>
      <c r="I86" s="72"/>
      <c r="J86" s="72"/>
      <c r="K86" s="73"/>
      <c r="L86" s="72"/>
      <c r="M86" s="74">
        <v>31216.21</v>
      </c>
      <c r="N86" s="72">
        <v>7641</v>
      </c>
      <c r="O86" s="74">
        <v>0</v>
      </c>
      <c r="P86" s="72">
        <v>3000</v>
      </c>
      <c r="Q86" s="72">
        <v>3000</v>
      </c>
      <c r="S86" s="72">
        <v>0</v>
      </c>
      <c r="U86" s="72">
        <v>0</v>
      </c>
    </row>
    <row r="87" spans="1:21" x14ac:dyDescent="0.2">
      <c r="B87" s="1" t="s">
        <v>18</v>
      </c>
      <c r="C87" s="1"/>
      <c r="D87" s="54">
        <f>SUM(D29:D86)</f>
        <v>77217.350000000006</v>
      </c>
      <c r="E87" s="11"/>
      <c r="F87" s="54">
        <f>SUM(F29:F86)</f>
        <v>90490.86</v>
      </c>
      <c r="G87" s="23">
        <f>SUM(G29:G86)</f>
        <v>233451</v>
      </c>
      <c r="H87" s="23">
        <f>SUM(H29:H86)</f>
        <v>49150.54</v>
      </c>
      <c r="I87" s="3">
        <f>SUM(I29:I86)</f>
        <v>82308</v>
      </c>
      <c r="J87" s="24">
        <f>SUM(J29:J86)</f>
        <v>77520</v>
      </c>
      <c r="K87" s="25">
        <f>SUM(K29:K85)</f>
        <v>105856</v>
      </c>
      <c r="L87" s="3">
        <f>SUM(L29:L85)</f>
        <v>59764.310000000005</v>
      </c>
      <c r="M87" s="3">
        <f>SUM(M29:M86)</f>
        <v>127401.81</v>
      </c>
      <c r="N87" s="3">
        <f>SUM(N29:N86)</f>
        <v>85014</v>
      </c>
      <c r="O87" s="3">
        <f>SUM(O29:O86)</f>
        <v>89235.5</v>
      </c>
      <c r="P87" s="3">
        <f>SUM(P29:P86)</f>
        <v>188748</v>
      </c>
      <c r="Q87" s="3">
        <f>SUM(Q29:Q86)</f>
        <v>200448</v>
      </c>
      <c r="S87" s="3">
        <f>SUM(S29:S86)</f>
        <v>381894</v>
      </c>
      <c r="U87" s="3">
        <f>SUM(U29:U86)</f>
        <v>366094</v>
      </c>
    </row>
    <row r="88" spans="1:21" x14ac:dyDescent="0.2">
      <c r="B88" s="53"/>
      <c r="D88" s="31"/>
      <c r="F88" s="51"/>
      <c r="G88" s="22"/>
      <c r="H88" s="22"/>
      <c r="K88" s="25"/>
      <c r="O88" s="3"/>
      <c r="P88" s="3"/>
      <c r="Q88" s="3"/>
      <c r="S88" s="3"/>
      <c r="U88" s="3"/>
    </row>
    <row r="89" spans="1:21" x14ac:dyDescent="0.2">
      <c r="B89" s="1" t="s">
        <v>46</v>
      </c>
      <c r="D89" s="31">
        <v>11886660</v>
      </c>
      <c r="F89" s="22">
        <v>11886660</v>
      </c>
      <c r="G89" s="22">
        <v>17721740</v>
      </c>
      <c r="H89" s="22">
        <v>19213900</v>
      </c>
      <c r="I89" s="22">
        <v>23121860</v>
      </c>
      <c r="J89" s="24">
        <v>17826600</v>
      </c>
      <c r="K89" s="3">
        <v>13589070</v>
      </c>
      <c r="L89" s="3">
        <v>15499200</v>
      </c>
      <c r="M89" s="3">
        <v>15719110</v>
      </c>
      <c r="N89" s="64">
        <v>15060160</v>
      </c>
      <c r="O89" s="3">
        <v>15433690</v>
      </c>
      <c r="P89" s="3">
        <v>17229440</v>
      </c>
      <c r="Q89" s="3">
        <v>17229440</v>
      </c>
      <c r="S89" s="3">
        <v>17229440</v>
      </c>
      <c r="U89" s="3">
        <v>17229440</v>
      </c>
    </row>
    <row r="90" spans="1:21" x14ac:dyDescent="0.2">
      <c r="B90" s="1" t="s">
        <v>19</v>
      </c>
      <c r="D90" s="55">
        <v>5</v>
      </c>
      <c r="F90" s="56">
        <v>5</v>
      </c>
      <c r="G90" s="57">
        <v>5</v>
      </c>
      <c r="H90" s="57">
        <v>5</v>
      </c>
      <c r="I90" s="57">
        <v>5</v>
      </c>
      <c r="J90" s="58">
        <v>5</v>
      </c>
      <c r="K90" s="56">
        <v>4.0350000000000001</v>
      </c>
      <c r="L90" s="56">
        <v>4.0350000000000001</v>
      </c>
      <c r="M90" s="56">
        <v>4.0350000000000001</v>
      </c>
      <c r="N90" s="56">
        <v>4.0350000000000001</v>
      </c>
      <c r="O90" s="56">
        <v>10</v>
      </c>
      <c r="P90" s="56">
        <v>10</v>
      </c>
      <c r="Q90" s="56">
        <v>10</v>
      </c>
      <c r="S90" s="56">
        <v>10</v>
      </c>
      <c r="U90" s="56">
        <v>10</v>
      </c>
    </row>
    <row r="91" spans="1:21" x14ac:dyDescent="0.2">
      <c r="B91" s="1" t="s">
        <v>20</v>
      </c>
      <c r="D91" s="31">
        <f>+D89*D90/1000</f>
        <v>59433.3</v>
      </c>
      <c r="E91" s="59"/>
      <c r="F91" s="22">
        <f t="shared" ref="F91:O91" si="3">+F89*F90/1000</f>
        <v>59433.3</v>
      </c>
      <c r="G91" s="22">
        <f t="shared" si="3"/>
        <v>88608.7</v>
      </c>
      <c r="H91" s="22">
        <f t="shared" si="3"/>
        <v>96069.5</v>
      </c>
      <c r="I91" s="22">
        <f t="shared" si="3"/>
        <v>115609.3</v>
      </c>
      <c r="J91" s="24">
        <f t="shared" si="3"/>
        <v>89133</v>
      </c>
      <c r="K91" s="3">
        <f t="shared" si="3"/>
        <v>54831.897450000004</v>
      </c>
      <c r="L91" s="3">
        <f t="shared" si="3"/>
        <v>62539.271999999997</v>
      </c>
      <c r="M91" s="3">
        <f t="shared" si="3"/>
        <v>63426.608850000004</v>
      </c>
      <c r="N91" s="3">
        <f t="shared" si="3"/>
        <v>60767.745600000002</v>
      </c>
      <c r="O91" s="3">
        <f t="shared" si="3"/>
        <v>154336.9</v>
      </c>
      <c r="P91" s="3">
        <f>+P89*P90/1000</f>
        <v>172294.39999999999</v>
      </c>
      <c r="Q91" s="3">
        <f>+Q89*Q90/1000</f>
        <v>172294.39999999999</v>
      </c>
      <c r="S91" s="3">
        <f>+S89*S90/1000</f>
        <v>172294.39999999999</v>
      </c>
      <c r="U91" s="3">
        <f>+U89*U90/1000</f>
        <v>172294.39999999999</v>
      </c>
    </row>
    <row r="92" spans="1:21" x14ac:dyDescent="0.2">
      <c r="D92" s="31"/>
      <c r="F92" s="22"/>
      <c r="G92" s="23"/>
      <c r="H92" s="22"/>
      <c r="I92" s="22"/>
      <c r="J92" s="60"/>
      <c r="K92" s="3"/>
      <c r="O92" s="3"/>
      <c r="P92" s="3"/>
      <c r="Q92" s="3"/>
      <c r="S92" s="3"/>
      <c r="U92" s="3"/>
    </row>
    <row r="93" spans="1:21" x14ac:dyDescent="0.2">
      <c r="B93" s="1" t="s">
        <v>50</v>
      </c>
      <c r="D93" s="28"/>
      <c r="F93" s="22">
        <f>+F8+F22-F87</f>
        <v>106072.14</v>
      </c>
      <c r="G93" s="22">
        <f>+G8+G22-G87</f>
        <v>153195.14000000001</v>
      </c>
      <c r="H93" s="22">
        <f>+H8+H22-H87</f>
        <v>149281.60999999999</v>
      </c>
      <c r="I93" s="22">
        <f>SUM(I24-I87)</f>
        <v>211708</v>
      </c>
      <c r="J93" s="24">
        <f t="shared" ref="J93:S93" si="4">+J8+J22-J87</f>
        <v>180171</v>
      </c>
      <c r="K93" s="3">
        <f t="shared" si="4"/>
        <v>254736.74</v>
      </c>
      <c r="L93" s="3">
        <f t="shared" si="4"/>
        <v>290112.96000000002</v>
      </c>
      <c r="M93" s="3">
        <f t="shared" si="4"/>
        <v>253264.97999999998</v>
      </c>
      <c r="N93" s="3">
        <f t="shared" si="4"/>
        <v>273699</v>
      </c>
      <c r="O93" s="3">
        <v>348548.64</v>
      </c>
      <c r="P93" s="3">
        <f t="shared" si="4"/>
        <v>399329.64</v>
      </c>
      <c r="Q93" s="3">
        <f t="shared" si="4"/>
        <v>420775.64</v>
      </c>
      <c r="S93" s="3">
        <f t="shared" si="4"/>
        <v>250775.64</v>
      </c>
      <c r="U93" s="3">
        <f t="shared" ref="U93" si="5">+U8+U22-U87</f>
        <v>250775.64</v>
      </c>
    </row>
    <row r="94" spans="1:21" x14ac:dyDescent="0.2">
      <c r="D94" s="61"/>
      <c r="F94" s="62"/>
      <c r="G94" s="19"/>
      <c r="H94" s="19"/>
      <c r="J94" s="63"/>
      <c r="O94" s="3"/>
    </row>
    <row r="95" spans="1:21" x14ac:dyDescent="0.2">
      <c r="O95" s="3"/>
    </row>
    <row r="96" spans="1:21" x14ac:dyDescent="0.2">
      <c r="O96" s="3"/>
    </row>
    <row r="97" spans="15:15" x14ac:dyDescent="0.2">
      <c r="O97" s="3"/>
    </row>
    <row r="98" spans="15:15" x14ac:dyDescent="0.2">
      <c r="O98" s="3"/>
    </row>
    <row r="99" spans="15:15" x14ac:dyDescent="0.2">
      <c r="O99" s="3"/>
    </row>
    <row r="100" spans="15:15" x14ac:dyDescent="0.2">
      <c r="O100" s="3"/>
    </row>
    <row r="101" spans="15:15" x14ac:dyDescent="0.2">
      <c r="O101" s="3"/>
    </row>
    <row r="102" spans="15:15" x14ac:dyDescent="0.2">
      <c r="O102" s="3"/>
    </row>
    <row r="103" spans="15:15" x14ac:dyDescent="0.2">
      <c r="O103" s="3"/>
    </row>
    <row r="104" spans="15:15" x14ac:dyDescent="0.2">
      <c r="O104" s="3"/>
    </row>
    <row r="105" spans="15:15" x14ac:dyDescent="0.2">
      <c r="O105" s="3"/>
    </row>
    <row r="106" spans="15:15" x14ac:dyDescent="0.2">
      <c r="O106" s="3"/>
    </row>
    <row r="107" spans="15:15" x14ac:dyDescent="0.2">
      <c r="O107" s="3"/>
    </row>
    <row r="108" spans="15:15" x14ac:dyDescent="0.2">
      <c r="O108" s="3"/>
    </row>
    <row r="109" spans="15:15" x14ac:dyDescent="0.2">
      <c r="O109" s="3"/>
    </row>
    <row r="110" spans="15:15" x14ac:dyDescent="0.2">
      <c r="O110" s="3"/>
    </row>
    <row r="111" spans="15:15" x14ac:dyDescent="0.2">
      <c r="O111" s="3"/>
    </row>
    <row r="112" spans="15:15" x14ac:dyDescent="0.2">
      <c r="O112" s="3"/>
    </row>
    <row r="113" spans="15:15" x14ac:dyDescent="0.2">
      <c r="O113" s="3"/>
    </row>
    <row r="114" spans="15:15" x14ac:dyDescent="0.2">
      <c r="O114" s="3"/>
    </row>
    <row r="115" spans="15:15" x14ac:dyDescent="0.2">
      <c r="O115" s="3"/>
    </row>
    <row r="116" spans="15:15" x14ac:dyDescent="0.2">
      <c r="O116" s="3"/>
    </row>
    <row r="117" spans="15:15" x14ac:dyDescent="0.2">
      <c r="O117" s="3"/>
    </row>
    <row r="118" spans="15:15" x14ac:dyDescent="0.2">
      <c r="O118" s="3"/>
    </row>
    <row r="119" spans="15:15" x14ac:dyDescent="0.2">
      <c r="O119" s="3"/>
    </row>
    <row r="120" spans="15:15" x14ac:dyDescent="0.2">
      <c r="O120" s="3"/>
    </row>
    <row r="121" spans="15:15" x14ac:dyDescent="0.2">
      <c r="O121" s="3"/>
    </row>
    <row r="122" spans="15:15" x14ac:dyDescent="0.2">
      <c r="O122" s="3"/>
    </row>
    <row r="123" spans="15:15" x14ac:dyDescent="0.2">
      <c r="O123" s="3"/>
    </row>
    <row r="124" spans="15:15" x14ac:dyDescent="0.2">
      <c r="O124" s="3"/>
    </row>
    <row r="125" spans="15:15" x14ac:dyDescent="0.2">
      <c r="O125" s="3"/>
    </row>
    <row r="126" spans="15:15" x14ac:dyDescent="0.2">
      <c r="O126" s="3"/>
    </row>
    <row r="127" spans="15:15" x14ac:dyDescent="0.2">
      <c r="O127" s="3"/>
    </row>
    <row r="128" spans="15:15" x14ac:dyDescent="0.2">
      <c r="O128" s="3"/>
    </row>
    <row r="129" spans="15:15" x14ac:dyDescent="0.2">
      <c r="O129" s="3"/>
    </row>
    <row r="130" spans="15:15" x14ac:dyDescent="0.2">
      <c r="O130" s="3"/>
    </row>
    <row r="131" spans="15:15" x14ac:dyDescent="0.2">
      <c r="O131" s="3"/>
    </row>
    <row r="132" spans="15:15" x14ac:dyDescent="0.2">
      <c r="O132" s="3"/>
    </row>
    <row r="133" spans="15:15" x14ac:dyDescent="0.2">
      <c r="O133" s="3"/>
    </row>
    <row r="134" spans="15:15" x14ac:dyDescent="0.2">
      <c r="O134" s="3"/>
    </row>
    <row r="135" spans="15:15" x14ac:dyDescent="0.2">
      <c r="O135" s="3"/>
    </row>
    <row r="136" spans="15:15" x14ac:dyDescent="0.2">
      <c r="O136" s="3"/>
    </row>
    <row r="137" spans="15:15" x14ac:dyDescent="0.2">
      <c r="O137" s="3"/>
    </row>
    <row r="138" spans="15:15" x14ac:dyDescent="0.2">
      <c r="O138" s="3"/>
    </row>
    <row r="139" spans="15:15" x14ac:dyDescent="0.2">
      <c r="O139" s="3"/>
    </row>
    <row r="140" spans="15:15" x14ac:dyDescent="0.2">
      <c r="O140" s="3"/>
    </row>
    <row r="141" spans="15:15" x14ac:dyDescent="0.2">
      <c r="O141" s="3"/>
    </row>
    <row r="142" spans="15:15" x14ac:dyDescent="0.2">
      <c r="O142" s="3"/>
    </row>
    <row r="143" spans="15:15" x14ac:dyDescent="0.2">
      <c r="O143" s="3"/>
    </row>
    <row r="144" spans="15:15" x14ac:dyDescent="0.2">
      <c r="O144" s="3"/>
    </row>
    <row r="145" spans="15:15" x14ac:dyDescent="0.2">
      <c r="O145" s="3"/>
    </row>
    <row r="146" spans="15:15" x14ac:dyDescent="0.2">
      <c r="O146" s="3"/>
    </row>
    <row r="147" spans="15:15" x14ac:dyDescent="0.2">
      <c r="O147" s="3"/>
    </row>
    <row r="148" spans="15:15" x14ac:dyDescent="0.2">
      <c r="O148" s="3"/>
    </row>
    <row r="149" spans="15:15" x14ac:dyDescent="0.2">
      <c r="O149" s="3"/>
    </row>
    <row r="150" spans="15:15" x14ac:dyDescent="0.2">
      <c r="O150" s="3"/>
    </row>
    <row r="151" spans="15:15" x14ac:dyDescent="0.2">
      <c r="O151" s="3"/>
    </row>
    <row r="152" spans="15:15" x14ac:dyDescent="0.2">
      <c r="O152" s="3"/>
    </row>
    <row r="153" spans="15:15" x14ac:dyDescent="0.2">
      <c r="O153" s="3"/>
    </row>
    <row r="154" spans="15:15" x14ac:dyDescent="0.2">
      <c r="O154" s="3"/>
    </row>
    <row r="155" spans="15:15" x14ac:dyDescent="0.2">
      <c r="O155" s="3"/>
    </row>
    <row r="156" spans="15:15" x14ac:dyDescent="0.2">
      <c r="O156" s="3"/>
    </row>
    <row r="157" spans="15:15" x14ac:dyDescent="0.2">
      <c r="O157" s="3"/>
    </row>
    <row r="158" spans="15:15" x14ac:dyDescent="0.2">
      <c r="O158" s="3"/>
    </row>
    <row r="159" spans="15:15" x14ac:dyDescent="0.2">
      <c r="O159" s="3"/>
    </row>
    <row r="160" spans="15:15" x14ac:dyDescent="0.2">
      <c r="O160" s="3"/>
    </row>
    <row r="161" spans="15:15" x14ac:dyDescent="0.2">
      <c r="O161" s="3"/>
    </row>
    <row r="162" spans="15:15" x14ac:dyDescent="0.2">
      <c r="O162" s="3"/>
    </row>
    <row r="163" spans="15:15" x14ac:dyDescent="0.2">
      <c r="O163" s="3"/>
    </row>
    <row r="164" spans="15:15" x14ac:dyDescent="0.2">
      <c r="O164" s="3"/>
    </row>
    <row r="165" spans="15:15" x14ac:dyDescent="0.2">
      <c r="O165" s="3"/>
    </row>
    <row r="166" spans="15:15" x14ac:dyDescent="0.2">
      <c r="O166" s="3"/>
    </row>
    <row r="167" spans="15:15" x14ac:dyDescent="0.2">
      <c r="O167" s="3"/>
    </row>
    <row r="168" spans="15:15" x14ac:dyDescent="0.2">
      <c r="O168" s="3"/>
    </row>
    <row r="169" spans="15:15" x14ac:dyDescent="0.2">
      <c r="O169" s="3"/>
    </row>
    <row r="170" spans="15:15" x14ac:dyDescent="0.2">
      <c r="O170" s="3"/>
    </row>
    <row r="171" spans="15:15" x14ac:dyDescent="0.2">
      <c r="O171" s="3"/>
    </row>
    <row r="172" spans="15:15" x14ac:dyDescent="0.2">
      <c r="O172" s="3"/>
    </row>
    <row r="173" spans="15:15" x14ac:dyDescent="0.2">
      <c r="O173" s="3"/>
    </row>
    <row r="174" spans="15:15" x14ac:dyDescent="0.2">
      <c r="O174" s="3"/>
    </row>
    <row r="175" spans="15:15" x14ac:dyDescent="0.2">
      <c r="O175" s="3"/>
    </row>
    <row r="176" spans="15:15" x14ac:dyDescent="0.2">
      <c r="O176" s="3"/>
    </row>
    <row r="177" spans="15:15" x14ac:dyDescent="0.2">
      <c r="O177" s="3"/>
    </row>
    <row r="178" spans="15:15" x14ac:dyDescent="0.2">
      <c r="O178" s="3"/>
    </row>
    <row r="179" spans="15:15" x14ac:dyDescent="0.2">
      <c r="O179" s="3"/>
    </row>
    <row r="180" spans="15:15" x14ac:dyDescent="0.2">
      <c r="O180" s="3"/>
    </row>
    <row r="181" spans="15:15" x14ac:dyDescent="0.2">
      <c r="O181" s="3"/>
    </row>
    <row r="182" spans="15:15" x14ac:dyDescent="0.2">
      <c r="O182" s="3"/>
    </row>
    <row r="183" spans="15:15" x14ac:dyDescent="0.2">
      <c r="O183" s="3"/>
    </row>
    <row r="184" spans="15:15" x14ac:dyDescent="0.2">
      <c r="O184" s="3"/>
    </row>
    <row r="185" spans="15:15" x14ac:dyDescent="0.2">
      <c r="O185" s="3"/>
    </row>
    <row r="186" spans="15:15" x14ac:dyDescent="0.2">
      <c r="O186" s="3"/>
    </row>
    <row r="187" spans="15:15" x14ac:dyDescent="0.2">
      <c r="O187" s="3"/>
    </row>
    <row r="188" spans="15:15" x14ac:dyDescent="0.2">
      <c r="O188" s="3"/>
    </row>
    <row r="189" spans="15:15" x14ac:dyDescent="0.2">
      <c r="O189" s="3"/>
    </row>
    <row r="190" spans="15:15" x14ac:dyDescent="0.2">
      <c r="O190" s="3"/>
    </row>
    <row r="191" spans="15:15" x14ac:dyDescent="0.2">
      <c r="O191" s="3"/>
    </row>
    <row r="192" spans="15:15" x14ac:dyDescent="0.2">
      <c r="O192" s="3"/>
    </row>
    <row r="193" spans="15:15" x14ac:dyDescent="0.2">
      <c r="O193" s="3"/>
    </row>
    <row r="194" spans="15:15" x14ac:dyDescent="0.2">
      <c r="O194" s="3"/>
    </row>
    <row r="195" spans="15:15" x14ac:dyDescent="0.2">
      <c r="O195" s="3"/>
    </row>
    <row r="196" spans="15:15" x14ac:dyDescent="0.2">
      <c r="O196" s="3"/>
    </row>
    <row r="197" spans="15:15" x14ac:dyDescent="0.2">
      <c r="O197" s="3"/>
    </row>
    <row r="198" spans="15:15" x14ac:dyDescent="0.2">
      <c r="O198" s="3"/>
    </row>
    <row r="199" spans="15:15" x14ac:dyDescent="0.2">
      <c r="O199" s="3"/>
    </row>
    <row r="200" spans="15:15" x14ac:dyDescent="0.2">
      <c r="O200" s="3"/>
    </row>
    <row r="201" spans="15:15" x14ac:dyDescent="0.2">
      <c r="O201" s="3"/>
    </row>
    <row r="202" spans="15:15" x14ac:dyDescent="0.2">
      <c r="O202" s="3"/>
    </row>
    <row r="203" spans="15:15" x14ac:dyDescent="0.2">
      <c r="O203" s="3"/>
    </row>
    <row r="204" spans="15:15" x14ac:dyDescent="0.2">
      <c r="O204" s="3"/>
    </row>
    <row r="205" spans="15:15" x14ac:dyDescent="0.2">
      <c r="O205" s="3"/>
    </row>
    <row r="206" spans="15:15" x14ac:dyDescent="0.2">
      <c r="O206" s="3"/>
    </row>
    <row r="207" spans="15:15" x14ac:dyDescent="0.2">
      <c r="O207" s="3"/>
    </row>
    <row r="208" spans="15:15" x14ac:dyDescent="0.2">
      <c r="O208" s="3"/>
    </row>
    <row r="209" spans="15:15" x14ac:dyDescent="0.2">
      <c r="O209" s="3"/>
    </row>
    <row r="210" spans="15:15" x14ac:dyDescent="0.2">
      <c r="O210" s="3"/>
    </row>
    <row r="211" spans="15:15" x14ac:dyDescent="0.2">
      <c r="O211" s="3"/>
    </row>
    <row r="212" spans="15:15" x14ac:dyDescent="0.2">
      <c r="O212" s="3"/>
    </row>
    <row r="213" spans="15:15" x14ac:dyDescent="0.2">
      <c r="O213" s="3"/>
    </row>
    <row r="214" spans="15:15" x14ac:dyDescent="0.2">
      <c r="O214" s="3"/>
    </row>
    <row r="215" spans="15:15" x14ac:dyDescent="0.2">
      <c r="O215" s="3"/>
    </row>
    <row r="216" spans="15:15" x14ac:dyDescent="0.2">
      <c r="O216" s="3"/>
    </row>
    <row r="217" spans="15:15" x14ac:dyDescent="0.2">
      <c r="O217" s="3"/>
    </row>
    <row r="218" spans="15:15" x14ac:dyDescent="0.2">
      <c r="O218" s="3"/>
    </row>
    <row r="219" spans="15:15" x14ac:dyDescent="0.2">
      <c r="O219" s="3"/>
    </row>
    <row r="220" spans="15:15" x14ac:dyDescent="0.2">
      <c r="O220" s="3"/>
    </row>
    <row r="221" spans="15:15" x14ac:dyDescent="0.2">
      <c r="O221" s="3"/>
    </row>
    <row r="222" spans="15:15" x14ac:dyDescent="0.2">
      <c r="O222" s="3"/>
    </row>
    <row r="223" spans="15:15" x14ac:dyDescent="0.2">
      <c r="O223" s="3"/>
    </row>
    <row r="224" spans="15:15" x14ac:dyDescent="0.2">
      <c r="O224" s="3"/>
    </row>
    <row r="225" spans="15:15" x14ac:dyDescent="0.2">
      <c r="O225" s="3"/>
    </row>
    <row r="226" spans="15:15" x14ac:dyDescent="0.2">
      <c r="O226" s="3"/>
    </row>
    <row r="227" spans="15:15" x14ac:dyDescent="0.2">
      <c r="O227" s="3"/>
    </row>
    <row r="228" spans="15:15" x14ac:dyDescent="0.2">
      <c r="O228" s="3"/>
    </row>
    <row r="229" spans="15:15" x14ac:dyDescent="0.2">
      <c r="O229" s="3"/>
    </row>
    <row r="230" spans="15:15" x14ac:dyDescent="0.2">
      <c r="O230" s="3"/>
    </row>
    <row r="231" spans="15:15" x14ac:dyDescent="0.2">
      <c r="O231" s="3"/>
    </row>
    <row r="232" spans="15:15" x14ac:dyDescent="0.2">
      <c r="O232" s="3"/>
    </row>
    <row r="233" spans="15:15" x14ac:dyDescent="0.2">
      <c r="O233" s="3"/>
    </row>
    <row r="234" spans="15:15" x14ac:dyDescent="0.2">
      <c r="O234" s="3"/>
    </row>
    <row r="235" spans="15:15" x14ac:dyDescent="0.2">
      <c r="O235" s="3"/>
    </row>
    <row r="236" spans="15:15" x14ac:dyDescent="0.2">
      <c r="O236" s="3"/>
    </row>
    <row r="237" spans="15:15" x14ac:dyDescent="0.2">
      <c r="O237" s="3"/>
    </row>
    <row r="238" spans="15:15" x14ac:dyDescent="0.2">
      <c r="O238" s="3"/>
    </row>
    <row r="239" spans="15:15" x14ac:dyDescent="0.2">
      <c r="O239" s="3"/>
    </row>
    <row r="240" spans="15:15" x14ac:dyDescent="0.2">
      <c r="O240" s="3"/>
    </row>
    <row r="241" spans="15:15" x14ac:dyDescent="0.2">
      <c r="O241" s="3"/>
    </row>
    <row r="242" spans="15:15" x14ac:dyDescent="0.2">
      <c r="O242" s="3"/>
    </row>
    <row r="243" spans="15:15" x14ac:dyDescent="0.2">
      <c r="O243" s="3"/>
    </row>
    <row r="244" spans="15:15" x14ac:dyDescent="0.2">
      <c r="O244" s="3"/>
    </row>
    <row r="245" spans="15:15" x14ac:dyDescent="0.2">
      <c r="O245" s="3"/>
    </row>
    <row r="246" spans="15:15" x14ac:dyDescent="0.2">
      <c r="O246" s="3"/>
    </row>
    <row r="247" spans="15:15" x14ac:dyDescent="0.2">
      <c r="O247" s="3"/>
    </row>
    <row r="248" spans="15:15" x14ac:dyDescent="0.2">
      <c r="O248" s="3"/>
    </row>
    <row r="249" spans="15:15" x14ac:dyDescent="0.2">
      <c r="O249" s="3"/>
    </row>
    <row r="250" spans="15:15" x14ac:dyDescent="0.2">
      <c r="O250" s="3"/>
    </row>
    <row r="251" spans="15:15" x14ac:dyDescent="0.2">
      <c r="O251" s="3"/>
    </row>
    <row r="252" spans="15:15" x14ac:dyDescent="0.2">
      <c r="O252" s="3"/>
    </row>
    <row r="253" spans="15:15" x14ac:dyDescent="0.2">
      <c r="O253" s="3"/>
    </row>
    <row r="254" spans="15:15" x14ac:dyDescent="0.2">
      <c r="O254" s="3"/>
    </row>
    <row r="255" spans="15:15" x14ac:dyDescent="0.2">
      <c r="O255" s="3"/>
    </row>
    <row r="256" spans="15:15" x14ac:dyDescent="0.2">
      <c r="O256" s="3"/>
    </row>
    <row r="257" spans="15:15" x14ac:dyDescent="0.2">
      <c r="O257" s="3"/>
    </row>
    <row r="258" spans="15:15" x14ac:dyDescent="0.2">
      <c r="O258" s="3"/>
    </row>
    <row r="259" spans="15:15" x14ac:dyDescent="0.2">
      <c r="O259" s="3"/>
    </row>
    <row r="260" spans="15:15" x14ac:dyDescent="0.2">
      <c r="O260" s="3"/>
    </row>
    <row r="261" spans="15:15" x14ac:dyDescent="0.2">
      <c r="O261" s="3"/>
    </row>
    <row r="262" spans="15:15" x14ac:dyDescent="0.2">
      <c r="O262" s="3"/>
    </row>
    <row r="263" spans="15:15" x14ac:dyDescent="0.2">
      <c r="O263" s="3"/>
    </row>
    <row r="264" spans="15:15" x14ac:dyDescent="0.2">
      <c r="O264" s="3"/>
    </row>
    <row r="265" spans="15:15" x14ac:dyDescent="0.2">
      <c r="O265" s="3"/>
    </row>
    <row r="266" spans="15:15" x14ac:dyDescent="0.2">
      <c r="O266" s="3"/>
    </row>
    <row r="267" spans="15:15" x14ac:dyDescent="0.2">
      <c r="O267" s="3"/>
    </row>
    <row r="268" spans="15:15" x14ac:dyDescent="0.2">
      <c r="O268" s="3"/>
    </row>
    <row r="269" spans="15:15" x14ac:dyDescent="0.2">
      <c r="O269" s="3"/>
    </row>
    <row r="270" spans="15:15" x14ac:dyDescent="0.2">
      <c r="O270" s="3"/>
    </row>
    <row r="271" spans="15:15" x14ac:dyDescent="0.2">
      <c r="O271" s="3"/>
    </row>
    <row r="272" spans="15:15" x14ac:dyDescent="0.2">
      <c r="O272" s="3"/>
    </row>
    <row r="273" spans="15:15" x14ac:dyDescent="0.2">
      <c r="O273" s="3"/>
    </row>
    <row r="274" spans="15:15" x14ac:dyDescent="0.2">
      <c r="O274" s="3"/>
    </row>
    <row r="275" spans="15:15" x14ac:dyDescent="0.2">
      <c r="O275" s="3"/>
    </row>
    <row r="276" spans="15:15" x14ac:dyDescent="0.2">
      <c r="O276" s="3"/>
    </row>
    <row r="277" spans="15:15" x14ac:dyDescent="0.2">
      <c r="O277" s="3"/>
    </row>
    <row r="278" spans="15:15" x14ac:dyDescent="0.2">
      <c r="O278" s="3"/>
    </row>
    <row r="279" spans="15:15" x14ac:dyDescent="0.2">
      <c r="O279" s="3"/>
    </row>
    <row r="280" spans="15:15" x14ac:dyDescent="0.2">
      <c r="O280" s="3"/>
    </row>
    <row r="281" spans="15:15" x14ac:dyDescent="0.2">
      <c r="O281" s="3"/>
    </row>
    <row r="282" spans="15:15" x14ac:dyDescent="0.2">
      <c r="O282" s="3"/>
    </row>
    <row r="283" spans="15:15" x14ac:dyDescent="0.2">
      <c r="O283" s="3"/>
    </row>
    <row r="284" spans="15:15" x14ac:dyDescent="0.2">
      <c r="O284" s="3"/>
    </row>
    <row r="285" spans="15:15" x14ac:dyDescent="0.2">
      <c r="O285" s="3"/>
    </row>
    <row r="286" spans="15:15" x14ac:dyDescent="0.2">
      <c r="O286" s="3"/>
    </row>
    <row r="287" spans="15:15" x14ac:dyDescent="0.2">
      <c r="O287" s="3"/>
    </row>
    <row r="288" spans="15:15" x14ac:dyDescent="0.2">
      <c r="O288" s="3"/>
    </row>
    <row r="289" spans="15:15" x14ac:dyDescent="0.2">
      <c r="O289" s="3"/>
    </row>
    <row r="290" spans="15:15" x14ac:dyDescent="0.2">
      <c r="O290" s="3"/>
    </row>
    <row r="291" spans="15:15" x14ac:dyDescent="0.2">
      <c r="O291" s="3"/>
    </row>
    <row r="292" spans="15:15" x14ac:dyDescent="0.2">
      <c r="O292" s="3"/>
    </row>
    <row r="293" spans="15:15" x14ac:dyDescent="0.2">
      <c r="O293" s="3"/>
    </row>
    <row r="294" spans="15:15" x14ac:dyDescent="0.2">
      <c r="O294" s="3"/>
    </row>
    <row r="295" spans="15:15" x14ac:dyDescent="0.2">
      <c r="O295" s="3"/>
    </row>
    <row r="296" spans="15:15" x14ac:dyDescent="0.2">
      <c r="O296" s="3"/>
    </row>
    <row r="297" spans="15:15" x14ac:dyDescent="0.2">
      <c r="O297" s="3"/>
    </row>
    <row r="298" spans="15:15" x14ac:dyDescent="0.2">
      <c r="O298" s="3"/>
    </row>
    <row r="299" spans="15:15" x14ac:dyDescent="0.2">
      <c r="O299" s="3"/>
    </row>
    <row r="300" spans="15:15" x14ac:dyDescent="0.2">
      <c r="O300" s="3"/>
    </row>
    <row r="301" spans="15:15" x14ac:dyDescent="0.2">
      <c r="O301" s="3"/>
    </row>
    <row r="302" spans="15:15" x14ac:dyDescent="0.2">
      <c r="O302" s="3"/>
    </row>
    <row r="303" spans="15:15" x14ac:dyDescent="0.2">
      <c r="O303" s="3"/>
    </row>
    <row r="304" spans="15:15" x14ac:dyDescent="0.2">
      <c r="O304" s="3"/>
    </row>
    <row r="305" spans="15:15" x14ac:dyDescent="0.2">
      <c r="O305" s="3"/>
    </row>
    <row r="306" spans="15:15" x14ac:dyDescent="0.2">
      <c r="O306" s="3"/>
    </row>
    <row r="307" spans="15:15" x14ac:dyDescent="0.2">
      <c r="O307" s="3"/>
    </row>
    <row r="308" spans="15:15" x14ac:dyDescent="0.2">
      <c r="O308" s="3"/>
    </row>
    <row r="309" spans="15:15" x14ac:dyDescent="0.2">
      <c r="O309" s="3"/>
    </row>
    <row r="310" spans="15:15" x14ac:dyDescent="0.2">
      <c r="O310" s="3"/>
    </row>
    <row r="311" spans="15:15" x14ac:dyDescent="0.2">
      <c r="O311" s="3"/>
    </row>
    <row r="312" spans="15:15" x14ac:dyDescent="0.2">
      <c r="O312" s="3"/>
    </row>
    <row r="313" spans="15:15" x14ac:dyDescent="0.2">
      <c r="O313" s="3"/>
    </row>
    <row r="314" spans="15:15" x14ac:dyDescent="0.2">
      <c r="O314" s="3"/>
    </row>
    <row r="315" spans="15:15" x14ac:dyDescent="0.2">
      <c r="O315" s="3"/>
    </row>
    <row r="316" spans="15:15" x14ac:dyDescent="0.2">
      <c r="O316" s="3"/>
    </row>
    <row r="317" spans="15:15" x14ac:dyDescent="0.2">
      <c r="O317" s="3"/>
    </row>
    <row r="318" spans="15:15" x14ac:dyDescent="0.2">
      <c r="O318" s="3"/>
    </row>
    <row r="319" spans="15:15" x14ac:dyDescent="0.2">
      <c r="O319" s="3"/>
    </row>
    <row r="320" spans="15:15" x14ac:dyDescent="0.2">
      <c r="O320" s="3"/>
    </row>
    <row r="321" spans="15:15" x14ac:dyDescent="0.2">
      <c r="O321" s="3"/>
    </row>
    <row r="322" spans="15:15" x14ac:dyDescent="0.2">
      <c r="O322" s="3"/>
    </row>
    <row r="323" spans="15:15" x14ac:dyDescent="0.2">
      <c r="O323" s="3"/>
    </row>
    <row r="324" spans="15:15" x14ac:dyDescent="0.2">
      <c r="O324" s="3"/>
    </row>
    <row r="325" spans="15:15" x14ac:dyDescent="0.2">
      <c r="O325" s="3"/>
    </row>
    <row r="326" spans="15:15" x14ac:dyDescent="0.2">
      <c r="O326" s="3"/>
    </row>
    <row r="327" spans="15:15" x14ac:dyDescent="0.2">
      <c r="O327" s="3"/>
    </row>
    <row r="328" spans="15:15" x14ac:dyDescent="0.2">
      <c r="O328" s="3"/>
    </row>
    <row r="329" spans="15:15" x14ac:dyDescent="0.2">
      <c r="O329" s="3"/>
    </row>
    <row r="330" spans="15:15" x14ac:dyDescent="0.2">
      <c r="O330" s="3"/>
    </row>
    <row r="331" spans="15:15" x14ac:dyDescent="0.2">
      <c r="O331" s="3"/>
    </row>
    <row r="332" spans="15:15" x14ac:dyDescent="0.2">
      <c r="O332" s="3"/>
    </row>
    <row r="333" spans="15:15" x14ac:dyDescent="0.2">
      <c r="O333" s="3"/>
    </row>
    <row r="334" spans="15:15" x14ac:dyDescent="0.2">
      <c r="O334" s="3"/>
    </row>
    <row r="335" spans="15:15" x14ac:dyDescent="0.2">
      <c r="O335" s="3"/>
    </row>
    <row r="336" spans="15:15" x14ac:dyDescent="0.2">
      <c r="O336" s="3"/>
    </row>
    <row r="337" spans="15:15" x14ac:dyDescent="0.2">
      <c r="O337" s="3"/>
    </row>
    <row r="338" spans="15:15" x14ac:dyDescent="0.2">
      <c r="O338" s="3"/>
    </row>
    <row r="339" spans="15:15" x14ac:dyDescent="0.2">
      <c r="O339" s="3"/>
    </row>
    <row r="340" spans="15:15" x14ac:dyDescent="0.2">
      <c r="O340" s="3"/>
    </row>
    <row r="341" spans="15:15" x14ac:dyDescent="0.2">
      <c r="O341" s="3"/>
    </row>
    <row r="342" spans="15:15" x14ac:dyDescent="0.2">
      <c r="O342" s="3"/>
    </row>
    <row r="343" spans="15:15" x14ac:dyDescent="0.2">
      <c r="O343" s="3"/>
    </row>
    <row r="344" spans="15:15" x14ac:dyDescent="0.2">
      <c r="O344" s="3"/>
    </row>
    <row r="345" spans="15:15" x14ac:dyDescent="0.2">
      <c r="O345" s="3"/>
    </row>
    <row r="346" spans="15:15" x14ac:dyDescent="0.2">
      <c r="O346" s="3"/>
    </row>
    <row r="347" spans="15:15" x14ac:dyDescent="0.2">
      <c r="O347" s="3"/>
    </row>
    <row r="348" spans="15:15" x14ac:dyDescent="0.2">
      <c r="O348" s="3"/>
    </row>
    <row r="349" spans="15:15" x14ac:dyDescent="0.2">
      <c r="O349" s="3"/>
    </row>
    <row r="350" spans="15:15" x14ac:dyDescent="0.2">
      <c r="O350" s="3"/>
    </row>
    <row r="351" spans="15:15" x14ac:dyDescent="0.2">
      <c r="O351" s="3"/>
    </row>
    <row r="352" spans="15:15" x14ac:dyDescent="0.2">
      <c r="O352" s="3"/>
    </row>
    <row r="353" spans="15:15" x14ac:dyDescent="0.2">
      <c r="O353" s="3"/>
    </row>
    <row r="354" spans="15:15" x14ac:dyDescent="0.2">
      <c r="O354" s="3"/>
    </row>
    <row r="355" spans="15:15" x14ac:dyDescent="0.2">
      <c r="O355" s="3"/>
    </row>
    <row r="356" spans="15:15" x14ac:dyDescent="0.2">
      <c r="O356" s="3"/>
    </row>
    <row r="357" spans="15:15" x14ac:dyDescent="0.2">
      <c r="O357" s="3"/>
    </row>
    <row r="358" spans="15:15" x14ac:dyDescent="0.2">
      <c r="O358" s="3"/>
    </row>
    <row r="359" spans="15:15" x14ac:dyDescent="0.2">
      <c r="O359" s="3"/>
    </row>
    <row r="360" spans="15:15" x14ac:dyDescent="0.2">
      <c r="O360" s="3"/>
    </row>
    <row r="361" spans="15:15" x14ac:dyDescent="0.2">
      <c r="O361" s="3"/>
    </row>
    <row r="362" spans="15:15" x14ac:dyDescent="0.2">
      <c r="O362" s="3"/>
    </row>
    <row r="363" spans="15:15" x14ac:dyDescent="0.2">
      <c r="O363" s="3"/>
    </row>
    <row r="364" spans="15:15" x14ac:dyDescent="0.2">
      <c r="O364" s="3"/>
    </row>
    <row r="365" spans="15:15" x14ac:dyDescent="0.2">
      <c r="O365" s="3"/>
    </row>
    <row r="366" spans="15:15" x14ac:dyDescent="0.2">
      <c r="O366" s="3"/>
    </row>
    <row r="367" spans="15:15" x14ac:dyDescent="0.2">
      <c r="O367" s="3"/>
    </row>
    <row r="368" spans="15:15" x14ac:dyDescent="0.2">
      <c r="O368" s="3"/>
    </row>
    <row r="369" spans="15:15" x14ac:dyDescent="0.2">
      <c r="O369" s="3"/>
    </row>
    <row r="370" spans="15:15" x14ac:dyDescent="0.2">
      <c r="O370" s="3"/>
    </row>
    <row r="371" spans="15:15" x14ac:dyDescent="0.2">
      <c r="O371" s="3"/>
    </row>
    <row r="372" spans="15:15" x14ac:dyDescent="0.2">
      <c r="O372" s="3"/>
    </row>
    <row r="373" spans="15:15" x14ac:dyDescent="0.2">
      <c r="O373" s="3"/>
    </row>
    <row r="374" spans="15:15" x14ac:dyDescent="0.2">
      <c r="O374" s="3"/>
    </row>
    <row r="375" spans="15:15" x14ac:dyDescent="0.2">
      <c r="O375" s="3"/>
    </row>
    <row r="376" spans="15:15" x14ac:dyDescent="0.2">
      <c r="O376" s="3"/>
    </row>
    <row r="377" spans="15:15" x14ac:dyDescent="0.2">
      <c r="O377" s="3"/>
    </row>
    <row r="378" spans="15:15" x14ac:dyDescent="0.2">
      <c r="O378" s="3"/>
    </row>
    <row r="379" spans="15:15" x14ac:dyDescent="0.2">
      <c r="O379" s="3"/>
    </row>
    <row r="380" spans="15:15" x14ac:dyDescent="0.2">
      <c r="O380" s="3"/>
    </row>
    <row r="381" spans="15:15" x14ac:dyDescent="0.2">
      <c r="O381" s="3"/>
    </row>
    <row r="382" spans="15:15" x14ac:dyDescent="0.2">
      <c r="O382" s="3"/>
    </row>
    <row r="383" spans="15:15" x14ac:dyDescent="0.2">
      <c r="O383" s="3"/>
    </row>
    <row r="384" spans="15:15" x14ac:dyDescent="0.2">
      <c r="O384" s="3"/>
    </row>
    <row r="385" spans="15:15" x14ac:dyDescent="0.2">
      <c r="O385" s="3"/>
    </row>
    <row r="386" spans="15:15" x14ac:dyDescent="0.2">
      <c r="O386" s="3"/>
    </row>
    <row r="387" spans="15:15" x14ac:dyDescent="0.2">
      <c r="O387" s="3"/>
    </row>
    <row r="388" spans="15:15" x14ac:dyDescent="0.2">
      <c r="O388" s="3"/>
    </row>
    <row r="389" spans="15:15" x14ac:dyDescent="0.2">
      <c r="O389" s="3"/>
    </row>
    <row r="390" spans="15:15" x14ac:dyDescent="0.2">
      <c r="O390" s="3"/>
    </row>
    <row r="391" spans="15:15" x14ac:dyDescent="0.2">
      <c r="O391" s="3"/>
    </row>
    <row r="392" spans="15:15" x14ac:dyDescent="0.2">
      <c r="O392" s="3"/>
    </row>
    <row r="393" spans="15:15" x14ac:dyDescent="0.2">
      <c r="O393" s="3"/>
    </row>
    <row r="394" spans="15:15" x14ac:dyDescent="0.2">
      <c r="O394" s="3"/>
    </row>
    <row r="395" spans="15:15" x14ac:dyDescent="0.2">
      <c r="O395" s="3"/>
    </row>
    <row r="396" spans="15:15" x14ac:dyDescent="0.2">
      <c r="O396" s="3"/>
    </row>
    <row r="397" spans="15:15" x14ac:dyDescent="0.2">
      <c r="O397" s="3"/>
    </row>
    <row r="398" spans="15:15" x14ac:dyDescent="0.2">
      <c r="O398" s="3"/>
    </row>
    <row r="399" spans="15:15" x14ac:dyDescent="0.2">
      <c r="O399" s="3"/>
    </row>
    <row r="400" spans="15:15" x14ac:dyDescent="0.2">
      <c r="O400" s="3"/>
    </row>
    <row r="401" spans="15:15" x14ac:dyDescent="0.2">
      <c r="O401" s="3"/>
    </row>
    <row r="402" spans="15:15" x14ac:dyDescent="0.2">
      <c r="O402" s="3"/>
    </row>
    <row r="403" spans="15:15" x14ac:dyDescent="0.2">
      <c r="O403" s="3"/>
    </row>
    <row r="404" spans="15:15" x14ac:dyDescent="0.2">
      <c r="O404" s="3"/>
    </row>
    <row r="405" spans="15:15" x14ac:dyDescent="0.2">
      <c r="O405" s="3"/>
    </row>
    <row r="406" spans="15:15" x14ac:dyDescent="0.2">
      <c r="O406" s="3"/>
    </row>
    <row r="407" spans="15:15" x14ac:dyDescent="0.2">
      <c r="O407" s="3"/>
    </row>
    <row r="408" spans="15:15" x14ac:dyDescent="0.2">
      <c r="O408" s="3"/>
    </row>
    <row r="409" spans="15:15" x14ac:dyDescent="0.2">
      <c r="O409" s="3"/>
    </row>
    <row r="410" spans="15:15" x14ac:dyDescent="0.2">
      <c r="O410" s="3"/>
    </row>
    <row r="411" spans="15:15" x14ac:dyDescent="0.2">
      <c r="O411" s="3"/>
    </row>
    <row r="412" spans="15:15" x14ac:dyDescent="0.2">
      <c r="O412" s="3"/>
    </row>
    <row r="413" spans="15:15" x14ac:dyDescent="0.2">
      <c r="O413" s="3"/>
    </row>
    <row r="414" spans="15:15" x14ac:dyDescent="0.2">
      <c r="O414" s="3"/>
    </row>
    <row r="415" spans="15:15" x14ac:dyDescent="0.2">
      <c r="O415" s="3"/>
    </row>
    <row r="416" spans="15:15" x14ac:dyDescent="0.2">
      <c r="O416" s="3"/>
    </row>
    <row r="417" spans="15:15" x14ac:dyDescent="0.2">
      <c r="O417" s="3"/>
    </row>
    <row r="418" spans="15:15" x14ac:dyDescent="0.2">
      <c r="O418" s="3"/>
    </row>
    <row r="419" spans="15:15" x14ac:dyDescent="0.2">
      <c r="O419" s="3"/>
    </row>
    <row r="420" spans="15:15" x14ac:dyDescent="0.2">
      <c r="O420" s="3"/>
    </row>
    <row r="421" spans="15:15" x14ac:dyDescent="0.2">
      <c r="O421" s="3"/>
    </row>
    <row r="422" spans="15:15" x14ac:dyDescent="0.2">
      <c r="O422" s="3"/>
    </row>
    <row r="423" spans="15:15" x14ac:dyDescent="0.2">
      <c r="O423" s="3"/>
    </row>
    <row r="424" spans="15:15" x14ac:dyDescent="0.2">
      <c r="O424" s="3"/>
    </row>
    <row r="425" spans="15:15" x14ac:dyDescent="0.2">
      <c r="O425" s="3"/>
    </row>
    <row r="426" spans="15:15" x14ac:dyDescent="0.2">
      <c r="O426" s="3"/>
    </row>
    <row r="427" spans="15:15" x14ac:dyDescent="0.2">
      <c r="O427" s="3"/>
    </row>
    <row r="428" spans="15:15" x14ac:dyDescent="0.2">
      <c r="O428" s="3"/>
    </row>
    <row r="429" spans="15:15" x14ac:dyDescent="0.2">
      <c r="O429" s="3"/>
    </row>
    <row r="430" spans="15:15" x14ac:dyDescent="0.2">
      <c r="O430" s="3"/>
    </row>
    <row r="431" spans="15:15" x14ac:dyDescent="0.2">
      <c r="O431" s="3"/>
    </row>
    <row r="432" spans="15:15" x14ac:dyDescent="0.2">
      <c r="O432" s="3"/>
    </row>
    <row r="433" spans="15:15" x14ac:dyDescent="0.2">
      <c r="O433" s="3"/>
    </row>
    <row r="434" spans="15:15" x14ac:dyDescent="0.2">
      <c r="O434" s="3"/>
    </row>
    <row r="435" spans="15:15" x14ac:dyDescent="0.2">
      <c r="O435" s="3"/>
    </row>
    <row r="436" spans="15:15" x14ac:dyDescent="0.2">
      <c r="O436" s="3"/>
    </row>
    <row r="437" spans="15:15" x14ac:dyDescent="0.2">
      <c r="O437" s="3"/>
    </row>
    <row r="438" spans="15:15" x14ac:dyDescent="0.2">
      <c r="O438" s="3"/>
    </row>
    <row r="439" spans="15:15" x14ac:dyDescent="0.2">
      <c r="O439" s="3"/>
    </row>
    <row r="440" spans="15:15" x14ac:dyDescent="0.2">
      <c r="O440" s="3"/>
    </row>
    <row r="441" spans="15:15" x14ac:dyDescent="0.2">
      <c r="O441" s="3"/>
    </row>
    <row r="442" spans="15:15" x14ac:dyDescent="0.2">
      <c r="O442" s="3"/>
    </row>
    <row r="443" spans="15:15" x14ac:dyDescent="0.2">
      <c r="O443" s="3"/>
    </row>
    <row r="444" spans="15:15" x14ac:dyDescent="0.2">
      <c r="O444" s="3"/>
    </row>
    <row r="445" spans="15:15" x14ac:dyDescent="0.2">
      <c r="O445" s="3"/>
    </row>
    <row r="446" spans="15:15" x14ac:dyDescent="0.2">
      <c r="O446" s="3"/>
    </row>
    <row r="447" spans="15:15" x14ac:dyDescent="0.2">
      <c r="O447" s="3"/>
    </row>
    <row r="448" spans="15:15" x14ac:dyDescent="0.2">
      <c r="O448" s="3"/>
    </row>
    <row r="449" spans="15:15" x14ac:dyDescent="0.2">
      <c r="O449" s="3"/>
    </row>
    <row r="450" spans="15:15" x14ac:dyDescent="0.2">
      <c r="O450" s="3"/>
    </row>
    <row r="451" spans="15:15" x14ac:dyDescent="0.2">
      <c r="O451" s="3"/>
    </row>
    <row r="452" spans="15:15" x14ac:dyDescent="0.2">
      <c r="O452" s="3"/>
    </row>
    <row r="453" spans="15:15" x14ac:dyDescent="0.2">
      <c r="O453" s="3"/>
    </row>
    <row r="454" spans="15:15" x14ac:dyDescent="0.2">
      <c r="O454" s="3"/>
    </row>
    <row r="455" spans="15:15" x14ac:dyDescent="0.2">
      <c r="O455" s="3"/>
    </row>
    <row r="456" spans="15:15" x14ac:dyDescent="0.2">
      <c r="O456" s="3"/>
    </row>
    <row r="457" spans="15:15" x14ac:dyDescent="0.2">
      <c r="O457" s="3"/>
    </row>
    <row r="458" spans="15:15" x14ac:dyDescent="0.2">
      <c r="O458" s="3"/>
    </row>
    <row r="459" spans="15:15" x14ac:dyDescent="0.2">
      <c r="O459" s="3"/>
    </row>
    <row r="460" spans="15:15" x14ac:dyDescent="0.2">
      <c r="O460" s="3"/>
    </row>
    <row r="461" spans="15:15" x14ac:dyDescent="0.2">
      <c r="O461" s="3"/>
    </row>
    <row r="462" spans="15:15" x14ac:dyDescent="0.2">
      <c r="O462" s="3"/>
    </row>
    <row r="463" spans="15:15" x14ac:dyDescent="0.2">
      <c r="O463" s="3"/>
    </row>
    <row r="464" spans="15:15" x14ac:dyDescent="0.2">
      <c r="O464" s="3"/>
    </row>
    <row r="465" spans="15:15" x14ac:dyDescent="0.2">
      <c r="O465" s="3"/>
    </row>
    <row r="466" spans="15:15" x14ac:dyDescent="0.2">
      <c r="O466" s="3"/>
    </row>
    <row r="467" spans="15:15" x14ac:dyDescent="0.2">
      <c r="O467" s="3"/>
    </row>
    <row r="468" spans="15:15" x14ac:dyDescent="0.2">
      <c r="O468" s="3"/>
    </row>
    <row r="469" spans="15:15" x14ac:dyDescent="0.2">
      <c r="O469" s="3"/>
    </row>
    <row r="470" spans="15:15" x14ac:dyDescent="0.2">
      <c r="O470" s="3"/>
    </row>
    <row r="471" spans="15:15" x14ac:dyDescent="0.2">
      <c r="O471" s="3"/>
    </row>
    <row r="472" spans="15:15" x14ac:dyDescent="0.2">
      <c r="O472" s="3"/>
    </row>
    <row r="473" spans="15:15" x14ac:dyDescent="0.2">
      <c r="O473" s="3"/>
    </row>
    <row r="474" spans="15:15" x14ac:dyDescent="0.2">
      <c r="O474" s="3"/>
    </row>
    <row r="475" spans="15:15" x14ac:dyDescent="0.2">
      <c r="O475" s="3"/>
    </row>
    <row r="476" spans="15:15" x14ac:dyDescent="0.2">
      <c r="O476" s="3"/>
    </row>
    <row r="477" spans="15:15" x14ac:dyDescent="0.2">
      <c r="O477" s="3"/>
    </row>
    <row r="478" spans="15:15" x14ac:dyDescent="0.2">
      <c r="O478" s="3"/>
    </row>
    <row r="479" spans="15:15" x14ac:dyDescent="0.2">
      <c r="O479" s="3"/>
    </row>
    <row r="480" spans="15:15" x14ac:dyDescent="0.2">
      <c r="O480" s="3"/>
    </row>
    <row r="481" spans="15:15" x14ac:dyDescent="0.2">
      <c r="O481" s="3"/>
    </row>
    <row r="482" spans="15:15" x14ac:dyDescent="0.2">
      <c r="O482" s="3"/>
    </row>
    <row r="483" spans="15:15" x14ac:dyDescent="0.2">
      <c r="O483" s="3"/>
    </row>
    <row r="484" spans="15:15" x14ac:dyDescent="0.2">
      <c r="O484" s="3"/>
    </row>
    <row r="485" spans="15:15" x14ac:dyDescent="0.2">
      <c r="O485" s="3"/>
    </row>
    <row r="486" spans="15:15" x14ac:dyDescent="0.2">
      <c r="O486" s="3"/>
    </row>
    <row r="487" spans="15:15" x14ac:dyDescent="0.2">
      <c r="O487" s="3"/>
    </row>
    <row r="488" spans="15:15" x14ac:dyDescent="0.2">
      <c r="O488" s="3"/>
    </row>
    <row r="489" spans="15:15" x14ac:dyDescent="0.2">
      <c r="O489" s="3"/>
    </row>
    <row r="490" spans="15:15" x14ac:dyDescent="0.2">
      <c r="O490" s="3"/>
    </row>
    <row r="491" spans="15:15" x14ac:dyDescent="0.2">
      <c r="O491" s="3"/>
    </row>
    <row r="492" spans="15:15" x14ac:dyDescent="0.2">
      <c r="O492" s="3"/>
    </row>
    <row r="493" spans="15:15" x14ac:dyDescent="0.2">
      <c r="O493" s="3"/>
    </row>
    <row r="494" spans="15:15" x14ac:dyDescent="0.2">
      <c r="O494" s="3"/>
    </row>
    <row r="495" spans="15:15" x14ac:dyDescent="0.2">
      <c r="O495" s="3"/>
    </row>
    <row r="496" spans="15:15" x14ac:dyDescent="0.2">
      <c r="O496" s="3"/>
    </row>
    <row r="497" spans="15:15" x14ac:dyDescent="0.2">
      <c r="O497" s="3"/>
    </row>
    <row r="498" spans="15:15" x14ac:dyDescent="0.2">
      <c r="O498" s="3"/>
    </row>
    <row r="499" spans="15:15" x14ac:dyDescent="0.2">
      <c r="O499" s="3"/>
    </row>
    <row r="500" spans="15:15" x14ac:dyDescent="0.2">
      <c r="O500" s="3"/>
    </row>
    <row r="501" spans="15:15" x14ac:dyDescent="0.2">
      <c r="O501" s="3"/>
    </row>
    <row r="502" spans="15:15" x14ac:dyDescent="0.2">
      <c r="O502" s="3"/>
    </row>
    <row r="503" spans="15:15" x14ac:dyDescent="0.2">
      <c r="O503" s="3"/>
    </row>
    <row r="504" spans="15:15" x14ac:dyDescent="0.2">
      <c r="O504" s="3"/>
    </row>
    <row r="505" spans="15:15" x14ac:dyDescent="0.2">
      <c r="O505" s="3"/>
    </row>
    <row r="506" spans="15:15" x14ac:dyDescent="0.2">
      <c r="O506" s="3"/>
    </row>
    <row r="507" spans="15:15" x14ac:dyDescent="0.2">
      <c r="O507" s="3"/>
    </row>
    <row r="508" spans="15:15" x14ac:dyDescent="0.2">
      <c r="O508" s="3"/>
    </row>
    <row r="509" spans="15:15" x14ac:dyDescent="0.2">
      <c r="O509" s="3"/>
    </row>
    <row r="510" spans="15:15" x14ac:dyDescent="0.2">
      <c r="O510" s="3"/>
    </row>
    <row r="511" spans="15:15" x14ac:dyDescent="0.2">
      <c r="O511" s="3"/>
    </row>
    <row r="512" spans="15:15" x14ac:dyDescent="0.2">
      <c r="O512" s="3"/>
    </row>
    <row r="513" spans="15:15" x14ac:dyDescent="0.2">
      <c r="O513" s="3"/>
    </row>
    <row r="514" spans="15:15" x14ac:dyDescent="0.2">
      <c r="O514" s="3"/>
    </row>
    <row r="515" spans="15:15" x14ac:dyDescent="0.2">
      <c r="O515" s="3"/>
    </row>
    <row r="516" spans="15:15" x14ac:dyDescent="0.2">
      <c r="O516" s="3"/>
    </row>
    <row r="517" spans="15:15" x14ac:dyDescent="0.2">
      <c r="O517" s="3"/>
    </row>
    <row r="518" spans="15:15" x14ac:dyDescent="0.2">
      <c r="O518" s="3"/>
    </row>
    <row r="519" spans="15:15" x14ac:dyDescent="0.2">
      <c r="O519" s="3"/>
    </row>
    <row r="520" spans="15:15" x14ac:dyDescent="0.2">
      <c r="O520" s="3"/>
    </row>
    <row r="521" spans="15:15" x14ac:dyDescent="0.2">
      <c r="O521" s="3"/>
    </row>
    <row r="522" spans="15:15" x14ac:dyDescent="0.2">
      <c r="O522" s="3"/>
    </row>
    <row r="523" spans="15:15" x14ac:dyDescent="0.2">
      <c r="O523" s="3"/>
    </row>
    <row r="524" spans="15:15" x14ac:dyDescent="0.2">
      <c r="O524" s="3"/>
    </row>
    <row r="525" spans="15:15" x14ac:dyDescent="0.2">
      <c r="O525" s="3"/>
    </row>
    <row r="526" spans="15:15" x14ac:dyDescent="0.2">
      <c r="O526" s="3"/>
    </row>
    <row r="527" spans="15:15" x14ac:dyDescent="0.2">
      <c r="O527" s="3"/>
    </row>
    <row r="528" spans="15:15" x14ac:dyDescent="0.2">
      <c r="O528" s="3"/>
    </row>
    <row r="529" spans="15:15" x14ac:dyDescent="0.2">
      <c r="O529" s="3"/>
    </row>
    <row r="530" spans="15:15" x14ac:dyDescent="0.2">
      <c r="O530" s="3"/>
    </row>
    <row r="531" spans="15:15" x14ac:dyDescent="0.2">
      <c r="O531" s="3"/>
    </row>
    <row r="532" spans="15:15" x14ac:dyDescent="0.2">
      <c r="O532" s="3"/>
    </row>
    <row r="533" spans="15:15" x14ac:dyDescent="0.2">
      <c r="O533" s="3"/>
    </row>
    <row r="534" spans="15:15" x14ac:dyDescent="0.2">
      <c r="O534" s="3"/>
    </row>
    <row r="535" spans="15:15" x14ac:dyDescent="0.2">
      <c r="O535" s="3"/>
    </row>
    <row r="536" spans="15:15" x14ac:dyDescent="0.2">
      <c r="O536" s="3"/>
    </row>
    <row r="537" spans="15:15" x14ac:dyDescent="0.2">
      <c r="O537" s="3"/>
    </row>
    <row r="538" spans="15:15" x14ac:dyDescent="0.2">
      <c r="O538" s="3"/>
    </row>
    <row r="539" spans="15:15" x14ac:dyDescent="0.2">
      <c r="O539" s="3"/>
    </row>
    <row r="540" spans="15:15" x14ac:dyDescent="0.2">
      <c r="O540" s="3"/>
    </row>
    <row r="541" spans="15:15" x14ac:dyDescent="0.2">
      <c r="O541" s="3"/>
    </row>
    <row r="542" spans="15:15" x14ac:dyDescent="0.2">
      <c r="O542" s="3"/>
    </row>
    <row r="543" spans="15:15" x14ac:dyDescent="0.2">
      <c r="O543" s="3"/>
    </row>
    <row r="544" spans="15:15" x14ac:dyDescent="0.2">
      <c r="O544" s="3"/>
    </row>
    <row r="545" spans="15:15" x14ac:dyDescent="0.2">
      <c r="O545" s="3"/>
    </row>
    <row r="546" spans="15:15" x14ac:dyDescent="0.2">
      <c r="O546" s="3"/>
    </row>
    <row r="547" spans="15:15" x14ac:dyDescent="0.2">
      <c r="O547" s="3"/>
    </row>
    <row r="548" spans="15:15" x14ac:dyDescent="0.2">
      <c r="O548" s="3"/>
    </row>
    <row r="549" spans="15:15" x14ac:dyDescent="0.2">
      <c r="O549" s="3"/>
    </row>
    <row r="550" spans="15:15" x14ac:dyDescent="0.2">
      <c r="O550" s="3"/>
    </row>
    <row r="551" spans="15:15" x14ac:dyDescent="0.2">
      <c r="O551" s="3"/>
    </row>
    <row r="552" spans="15:15" x14ac:dyDescent="0.2">
      <c r="O552" s="3"/>
    </row>
    <row r="553" spans="15:15" x14ac:dyDescent="0.2">
      <c r="O553" s="3"/>
    </row>
    <row r="554" spans="15:15" x14ac:dyDescent="0.2">
      <c r="O554" s="3"/>
    </row>
    <row r="555" spans="15:15" x14ac:dyDescent="0.2">
      <c r="O555" s="3"/>
    </row>
    <row r="556" spans="15:15" x14ac:dyDescent="0.2">
      <c r="O556" s="3"/>
    </row>
    <row r="557" spans="15:15" x14ac:dyDescent="0.2">
      <c r="O557" s="3"/>
    </row>
    <row r="558" spans="15:15" x14ac:dyDescent="0.2">
      <c r="O558" s="3"/>
    </row>
    <row r="559" spans="15:15" x14ac:dyDescent="0.2">
      <c r="O559" s="3"/>
    </row>
    <row r="560" spans="15:15" x14ac:dyDescent="0.2">
      <c r="O560" s="3"/>
    </row>
    <row r="561" spans="15:15" x14ac:dyDescent="0.2">
      <c r="O561" s="3"/>
    </row>
    <row r="562" spans="15:15" x14ac:dyDescent="0.2">
      <c r="O562" s="3"/>
    </row>
    <row r="563" spans="15:15" x14ac:dyDescent="0.2">
      <c r="O563" s="3"/>
    </row>
    <row r="564" spans="15:15" x14ac:dyDescent="0.2">
      <c r="O564" s="3"/>
    </row>
    <row r="565" spans="15:15" x14ac:dyDescent="0.2">
      <c r="O565" s="3"/>
    </row>
    <row r="566" spans="15:15" x14ac:dyDescent="0.2">
      <c r="O566" s="3"/>
    </row>
    <row r="567" spans="15:15" x14ac:dyDescent="0.2">
      <c r="O567" s="3"/>
    </row>
    <row r="568" spans="15:15" x14ac:dyDescent="0.2">
      <c r="O568" s="3"/>
    </row>
    <row r="569" spans="15:15" x14ac:dyDescent="0.2">
      <c r="O569" s="3"/>
    </row>
    <row r="570" spans="15:15" x14ac:dyDescent="0.2">
      <c r="O570" s="3"/>
    </row>
    <row r="571" spans="15:15" x14ac:dyDescent="0.2">
      <c r="O571" s="3"/>
    </row>
    <row r="572" spans="15:15" x14ac:dyDescent="0.2">
      <c r="O572" s="3"/>
    </row>
    <row r="573" spans="15:15" x14ac:dyDescent="0.2">
      <c r="O573" s="3"/>
    </row>
    <row r="574" spans="15:15" x14ac:dyDescent="0.2">
      <c r="O574" s="3"/>
    </row>
    <row r="575" spans="15:15" x14ac:dyDescent="0.2">
      <c r="O575" s="3"/>
    </row>
    <row r="576" spans="15:15" x14ac:dyDescent="0.2">
      <c r="O576" s="3"/>
    </row>
    <row r="577" spans="15:15" x14ac:dyDescent="0.2">
      <c r="O577" s="3"/>
    </row>
    <row r="578" spans="15:15" x14ac:dyDescent="0.2">
      <c r="O578" s="3"/>
    </row>
    <row r="579" spans="15:15" x14ac:dyDescent="0.2">
      <c r="O579" s="3"/>
    </row>
    <row r="580" spans="15:15" x14ac:dyDescent="0.2">
      <c r="O580" s="3"/>
    </row>
    <row r="581" spans="15:15" x14ac:dyDescent="0.2">
      <c r="O581" s="3"/>
    </row>
    <row r="582" spans="15:15" x14ac:dyDescent="0.2">
      <c r="O582" s="3"/>
    </row>
    <row r="583" spans="15:15" x14ac:dyDescent="0.2">
      <c r="O583" s="3"/>
    </row>
    <row r="584" spans="15:15" x14ac:dyDescent="0.2">
      <c r="O584" s="3"/>
    </row>
    <row r="585" spans="15:15" x14ac:dyDescent="0.2">
      <c r="O585" s="3"/>
    </row>
    <row r="586" spans="15:15" x14ac:dyDescent="0.2">
      <c r="O586" s="3"/>
    </row>
    <row r="587" spans="15:15" x14ac:dyDescent="0.2">
      <c r="O587" s="3"/>
    </row>
    <row r="588" spans="15:15" x14ac:dyDescent="0.2">
      <c r="O588" s="3"/>
    </row>
    <row r="589" spans="15:15" x14ac:dyDescent="0.2">
      <c r="O589" s="3"/>
    </row>
    <row r="590" spans="15:15" x14ac:dyDescent="0.2">
      <c r="O590" s="3"/>
    </row>
    <row r="591" spans="15:15" x14ac:dyDescent="0.2">
      <c r="O591" s="3"/>
    </row>
    <row r="592" spans="15:15" x14ac:dyDescent="0.2">
      <c r="O592" s="3"/>
    </row>
    <row r="593" spans="15:15" x14ac:dyDescent="0.2">
      <c r="O593" s="3"/>
    </row>
    <row r="594" spans="15:15" x14ac:dyDescent="0.2">
      <c r="O594" s="3"/>
    </row>
    <row r="595" spans="15:15" x14ac:dyDescent="0.2">
      <c r="O595" s="3"/>
    </row>
    <row r="596" spans="15:15" x14ac:dyDescent="0.2">
      <c r="O596" s="3"/>
    </row>
    <row r="597" spans="15:15" x14ac:dyDescent="0.2">
      <c r="O597" s="3"/>
    </row>
    <row r="598" spans="15:15" x14ac:dyDescent="0.2">
      <c r="O598" s="3"/>
    </row>
    <row r="599" spans="15:15" x14ac:dyDescent="0.2">
      <c r="O599" s="3"/>
    </row>
    <row r="600" spans="15:15" x14ac:dyDescent="0.2">
      <c r="O600" s="3"/>
    </row>
    <row r="601" spans="15:15" x14ac:dyDescent="0.2">
      <c r="O601" s="3"/>
    </row>
    <row r="602" spans="15:15" x14ac:dyDescent="0.2">
      <c r="O602" s="3"/>
    </row>
    <row r="603" spans="15:15" x14ac:dyDescent="0.2">
      <c r="O603" s="3"/>
    </row>
    <row r="604" spans="15:15" x14ac:dyDescent="0.2">
      <c r="O604" s="3"/>
    </row>
    <row r="605" spans="15:15" x14ac:dyDescent="0.2">
      <c r="O605" s="3"/>
    </row>
    <row r="606" spans="15:15" x14ac:dyDescent="0.2">
      <c r="O606" s="3"/>
    </row>
    <row r="607" spans="15:15" x14ac:dyDescent="0.2">
      <c r="O607" s="3"/>
    </row>
    <row r="608" spans="15:15" x14ac:dyDescent="0.2">
      <c r="O608" s="3"/>
    </row>
    <row r="609" spans="15:15" x14ac:dyDescent="0.2">
      <c r="O609" s="3"/>
    </row>
    <row r="610" spans="15:15" x14ac:dyDescent="0.2">
      <c r="O610" s="3"/>
    </row>
    <row r="611" spans="15:15" x14ac:dyDescent="0.2">
      <c r="O611" s="3"/>
    </row>
    <row r="612" spans="15:15" x14ac:dyDescent="0.2">
      <c r="O612" s="3"/>
    </row>
    <row r="613" spans="15:15" x14ac:dyDescent="0.2">
      <c r="O613" s="3"/>
    </row>
    <row r="614" spans="15:15" x14ac:dyDescent="0.2">
      <c r="O614" s="3"/>
    </row>
    <row r="615" spans="15:15" x14ac:dyDescent="0.2">
      <c r="O615" s="3"/>
    </row>
    <row r="616" spans="15:15" x14ac:dyDescent="0.2">
      <c r="O616" s="3"/>
    </row>
    <row r="617" spans="15:15" x14ac:dyDescent="0.2">
      <c r="O617" s="3"/>
    </row>
    <row r="618" spans="15:15" x14ac:dyDescent="0.2">
      <c r="O618" s="3"/>
    </row>
    <row r="619" spans="15:15" x14ac:dyDescent="0.2">
      <c r="O619" s="3"/>
    </row>
    <row r="620" spans="15:15" x14ac:dyDescent="0.2">
      <c r="O620" s="3"/>
    </row>
    <row r="621" spans="15:15" x14ac:dyDescent="0.2">
      <c r="O621" s="3"/>
    </row>
    <row r="622" spans="15:15" x14ac:dyDescent="0.2">
      <c r="O622" s="3"/>
    </row>
    <row r="623" spans="15:15" x14ac:dyDescent="0.2">
      <c r="O623" s="3"/>
    </row>
    <row r="624" spans="15:15" x14ac:dyDescent="0.2">
      <c r="O624" s="3"/>
    </row>
    <row r="625" spans="15:15" x14ac:dyDescent="0.2">
      <c r="O625" s="3"/>
    </row>
    <row r="626" spans="15:15" x14ac:dyDescent="0.2">
      <c r="O626" s="3"/>
    </row>
    <row r="627" spans="15:15" x14ac:dyDescent="0.2">
      <c r="O627" s="3"/>
    </row>
    <row r="628" spans="15:15" x14ac:dyDescent="0.2">
      <c r="O628" s="3"/>
    </row>
    <row r="629" spans="15:15" x14ac:dyDescent="0.2">
      <c r="O629" s="3"/>
    </row>
    <row r="630" spans="15:15" x14ac:dyDescent="0.2">
      <c r="O630" s="3"/>
    </row>
    <row r="631" spans="15:15" x14ac:dyDescent="0.2">
      <c r="O631" s="3"/>
    </row>
    <row r="632" spans="15:15" x14ac:dyDescent="0.2">
      <c r="O632" s="3"/>
    </row>
    <row r="633" spans="15:15" x14ac:dyDescent="0.2">
      <c r="O633" s="3"/>
    </row>
    <row r="634" spans="15:15" x14ac:dyDescent="0.2">
      <c r="O634" s="3"/>
    </row>
    <row r="635" spans="15:15" x14ac:dyDescent="0.2">
      <c r="O635" s="3"/>
    </row>
    <row r="636" spans="15:15" x14ac:dyDescent="0.2">
      <c r="O636" s="3"/>
    </row>
    <row r="637" spans="15:15" x14ac:dyDescent="0.2">
      <c r="O637" s="3"/>
    </row>
    <row r="638" spans="15:15" x14ac:dyDescent="0.2">
      <c r="O638" s="3"/>
    </row>
    <row r="639" spans="15:15" x14ac:dyDescent="0.2">
      <c r="O639" s="3"/>
    </row>
    <row r="640" spans="15:15" x14ac:dyDescent="0.2">
      <c r="O640" s="3"/>
    </row>
    <row r="641" spans="15:15" x14ac:dyDescent="0.2">
      <c r="O641" s="3"/>
    </row>
    <row r="642" spans="15:15" x14ac:dyDescent="0.2">
      <c r="O642" s="3"/>
    </row>
    <row r="643" spans="15:15" x14ac:dyDescent="0.2">
      <c r="O643" s="3"/>
    </row>
    <row r="644" spans="15:15" x14ac:dyDescent="0.2">
      <c r="O644" s="3"/>
    </row>
    <row r="645" spans="15:15" x14ac:dyDescent="0.2">
      <c r="O645" s="3"/>
    </row>
    <row r="646" spans="15:15" x14ac:dyDescent="0.2">
      <c r="O646" s="3"/>
    </row>
    <row r="647" spans="15:15" x14ac:dyDescent="0.2">
      <c r="O647" s="3"/>
    </row>
    <row r="648" spans="15:15" x14ac:dyDescent="0.2">
      <c r="O648" s="3"/>
    </row>
    <row r="649" spans="15:15" x14ac:dyDescent="0.2">
      <c r="O649" s="3"/>
    </row>
    <row r="650" spans="15:15" x14ac:dyDescent="0.2">
      <c r="O650" s="3"/>
    </row>
    <row r="651" spans="15:15" x14ac:dyDescent="0.2">
      <c r="O651" s="3"/>
    </row>
    <row r="652" spans="15:15" x14ac:dyDescent="0.2">
      <c r="O652" s="3"/>
    </row>
    <row r="653" spans="15:15" x14ac:dyDescent="0.2">
      <c r="O653" s="3"/>
    </row>
    <row r="654" spans="15:15" x14ac:dyDescent="0.2">
      <c r="O654" s="3"/>
    </row>
    <row r="655" spans="15:15" x14ac:dyDescent="0.2">
      <c r="O655" s="3"/>
    </row>
    <row r="656" spans="15:15" x14ac:dyDescent="0.2">
      <c r="O656" s="3"/>
    </row>
    <row r="657" spans="15:15" x14ac:dyDescent="0.2">
      <c r="O657" s="3"/>
    </row>
    <row r="658" spans="15:15" x14ac:dyDescent="0.2">
      <c r="O658" s="3"/>
    </row>
    <row r="659" spans="15:15" x14ac:dyDescent="0.2">
      <c r="O659" s="3"/>
    </row>
    <row r="660" spans="15:15" x14ac:dyDescent="0.2">
      <c r="O660" s="3"/>
    </row>
    <row r="661" spans="15:15" x14ac:dyDescent="0.2">
      <c r="O661" s="3"/>
    </row>
    <row r="662" spans="15:15" x14ac:dyDescent="0.2">
      <c r="O662" s="3"/>
    </row>
    <row r="663" spans="15:15" x14ac:dyDescent="0.2">
      <c r="O663" s="3"/>
    </row>
    <row r="664" spans="15:15" x14ac:dyDescent="0.2">
      <c r="O664" s="3"/>
    </row>
    <row r="665" spans="15:15" x14ac:dyDescent="0.2">
      <c r="O665" s="3"/>
    </row>
    <row r="666" spans="15:15" x14ac:dyDescent="0.2">
      <c r="O666" s="3"/>
    </row>
    <row r="667" spans="15:15" x14ac:dyDescent="0.2">
      <c r="O667" s="3"/>
    </row>
    <row r="668" spans="15:15" x14ac:dyDescent="0.2">
      <c r="O668" s="3"/>
    </row>
    <row r="669" spans="15:15" x14ac:dyDescent="0.2">
      <c r="O669" s="3"/>
    </row>
    <row r="670" spans="15:15" x14ac:dyDescent="0.2">
      <c r="O670" s="3"/>
    </row>
    <row r="671" spans="15:15" x14ac:dyDescent="0.2">
      <c r="O671" s="3"/>
    </row>
    <row r="672" spans="15:15" x14ac:dyDescent="0.2">
      <c r="O672" s="3"/>
    </row>
    <row r="673" spans="15:15" x14ac:dyDescent="0.2">
      <c r="O673" s="3"/>
    </row>
    <row r="674" spans="15:15" x14ac:dyDescent="0.2">
      <c r="O674" s="3"/>
    </row>
    <row r="675" spans="15:15" x14ac:dyDescent="0.2">
      <c r="O675" s="3"/>
    </row>
    <row r="676" spans="15:15" x14ac:dyDescent="0.2">
      <c r="O676" s="3"/>
    </row>
    <row r="677" spans="15:15" x14ac:dyDescent="0.2">
      <c r="O677" s="3"/>
    </row>
    <row r="678" spans="15:15" x14ac:dyDescent="0.2">
      <c r="O678" s="3"/>
    </row>
    <row r="679" spans="15:15" x14ac:dyDescent="0.2">
      <c r="O679" s="3"/>
    </row>
    <row r="680" spans="15:15" x14ac:dyDescent="0.2">
      <c r="O680" s="3"/>
    </row>
    <row r="681" spans="15:15" x14ac:dyDescent="0.2">
      <c r="O681" s="3"/>
    </row>
    <row r="682" spans="15:15" x14ac:dyDescent="0.2">
      <c r="O682" s="3"/>
    </row>
    <row r="683" spans="15:15" x14ac:dyDescent="0.2">
      <c r="O683" s="3"/>
    </row>
    <row r="684" spans="15:15" x14ac:dyDescent="0.2">
      <c r="O684" s="3"/>
    </row>
    <row r="685" spans="15:15" x14ac:dyDescent="0.2">
      <c r="O685" s="3"/>
    </row>
    <row r="686" spans="15:15" x14ac:dyDescent="0.2">
      <c r="O686" s="3"/>
    </row>
    <row r="687" spans="15:15" x14ac:dyDescent="0.2">
      <c r="O687" s="3"/>
    </row>
    <row r="688" spans="15:15" x14ac:dyDescent="0.2">
      <c r="O688" s="3"/>
    </row>
    <row r="689" spans="15:15" x14ac:dyDescent="0.2">
      <c r="O689" s="3"/>
    </row>
    <row r="690" spans="15:15" x14ac:dyDescent="0.2">
      <c r="O690" s="3"/>
    </row>
    <row r="691" spans="15:15" x14ac:dyDescent="0.2">
      <c r="O691" s="3"/>
    </row>
    <row r="692" spans="15:15" x14ac:dyDescent="0.2">
      <c r="O692" s="3"/>
    </row>
    <row r="693" spans="15:15" x14ac:dyDescent="0.2">
      <c r="O693" s="3"/>
    </row>
    <row r="694" spans="15:15" x14ac:dyDescent="0.2">
      <c r="O694" s="3"/>
    </row>
    <row r="695" spans="15:15" x14ac:dyDescent="0.2">
      <c r="O695" s="3"/>
    </row>
    <row r="696" spans="15:15" x14ac:dyDescent="0.2">
      <c r="O696" s="3"/>
    </row>
    <row r="697" spans="15:15" x14ac:dyDescent="0.2">
      <c r="O697" s="3"/>
    </row>
    <row r="698" spans="15:15" x14ac:dyDescent="0.2">
      <c r="O698" s="3"/>
    </row>
    <row r="699" spans="15:15" x14ac:dyDescent="0.2">
      <c r="O699" s="3"/>
    </row>
    <row r="700" spans="15:15" x14ac:dyDescent="0.2">
      <c r="O700" s="3"/>
    </row>
    <row r="701" spans="15:15" x14ac:dyDescent="0.2">
      <c r="O701" s="3"/>
    </row>
    <row r="702" spans="15:15" x14ac:dyDescent="0.2">
      <c r="O702" s="3"/>
    </row>
    <row r="703" spans="15:15" x14ac:dyDescent="0.2">
      <c r="O703" s="3"/>
    </row>
    <row r="704" spans="15:15" x14ac:dyDescent="0.2">
      <c r="O704" s="3"/>
    </row>
    <row r="705" spans="15:15" x14ac:dyDescent="0.2">
      <c r="O705" s="3"/>
    </row>
    <row r="706" spans="15:15" x14ac:dyDescent="0.2">
      <c r="O706" s="3"/>
    </row>
    <row r="707" spans="15:15" x14ac:dyDescent="0.2">
      <c r="O707" s="3"/>
    </row>
    <row r="708" spans="15:15" x14ac:dyDescent="0.2">
      <c r="O708" s="3"/>
    </row>
    <row r="709" spans="15:15" x14ac:dyDescent="0.2">
      <c r="O709" s="3"/>
    </row>
    <row r="710" spans="15:15" x14ac:dyDescent="0.2">
      <c r="O710" s="3"/>
    </row>
    <row r="711" spans="15:15" x14ac:dyDescent="0.2">
      <c r="O711" s="3"/>
    </row>
    <row r="712" spans="15:15" x14ac:dyDescent="0.2">
      <c r="O712" s="3"/>
    </row>
    <row r="713" spans="15:15" x14ac:dyDescent="0.2">
      <c r="O713" s="3"/>
    </row>
    <row r="714" spans="15:15" x14ac:dyDescent="0.2">
      <c r="O714" s="3"/>
    </row>
    <row r="715" spans="15:15" x14ac:dyDescent="0.2">
      <c r="O715" s="3"/>
    </row>
    <row r="716" spans="15:15" x14ac:dyDescent="0.2">
      <c r="O716" s="3"/>
    </row>
    <row r="717" spans="15:15" x14ac:dyDescent="0.2">
      <c r="O717" s="3"/>
    </row>
    <row r="718" spans="15:15" x14ac:dyDescent="0.2">
      <c r="O718" s="3"/>
    </row>
    <row r="719" spans="15:15" x14ac:dyDescent="0.2">
      <c r="O719" s="3"/>
    </row>
    <row r="720" spans="15:15" x14ac:dyDescent="0.2">
      <c r="O720" s="3"/>
    </row>
    <row r="721" spans="15:15" x14ac:dyDescent="0.2">
      <c r="O721" s="3"/>
    </row>
    <row r="722" spans="15:15" x14ac:dyDescent="0.2">
      <c r="O722" s="3"/>
    </row>
    <row r="723" spans="15:15" x14ac:dyDescent="0.2">
      <c r="O723" s="3"/>
    </row>
    <row r="724" spans="15:15" x14ac:dyDescent="0.2">
      <c r="O724" s="3"/>
    </row>
    <row r="725" spans="15:15" x14ac:dyDescent="0.2">
      <c r="O725" s="3"/>
    </row>
    <row r="726" spans="15:15" x14ac:dyDescent="0.2">
      <c r="O726" s="3"/>
    </row>
    <row r="727" spans="15:15" x14ac:dyDescent="0.2">
      <c r="O727" s="3"/>
    </row>
    <row r="728" spans="15:15" x14ac:dyDescent="0.2">
      <c r="O728" s="3"/>
    </row>
    <row r="729" spans="15:15" x14ac:dyDescent="0.2">
      <c r="O729" s="3"/>
    </row>
    <row r="730" spans="15:15" x14ac:dyDescent="0.2">
      <c r="O730" s="3"/>
    </row>
    <row r="731" spans="15:15" x14ac:dyDescent="0.2">
      <c r="O731" s="3"/>
    </row>
    <row r="732" spans="15:15" x14ac:dyDescent="0.2">
      <c r="O732" s="3"/>
    </row>
    <row r="733" spans="15:15" x14ac:dyDescent="0.2">
      <c r="O733" s="3"/>
    </row>
    <row r="734" spans="15:15" x14ac:dyDescent="0.2">
      <c r="O734" s="3"/>
    </row>
    <row r="735" spans="15:15" x14ac:dyDescent="0.2">
      <c r="O735" s="3"/>
    </row>
    <row r="736" spans="15:15" x14ac:dyDescent="0.2">
      <c r="O736" s="3"/>
    </row>
    <row r="737" spans="15:15" x14ac:dyDescent="0.2">
      <c r="O737" s="3"/>
    </row>
    <row r="738" spans="15:15" x14ac:dyDescent="0.2">
      <c r="O738" s="3"/>
    </row>
    <row r="739" spans="15:15" x14ac:dyDescent="0.2">
      <c r="O739" s="3"/>
    </row>
    <row r="740" spans="15:15" x14ac:dyDescent="0.2">
      <c r="O740" s="3"/>
    </row>
    <row r="741" spans="15:15" x14ac:dyDescent="0.2">
      <c r="O741" s="3"/>
    </row>
    <row r="742" spans="15:15" x14ac:dyDescent="0.2">
      <c r="O742" s="3"/>
    </row>
    <row r="743" spans="15:15" x14ac:dyDescent="0.2">
      <c r="O743" s="3"/>
    </row>
    <row r="744" spans="15:15" x14ac:dyDescent="0.2">
      <c r="O744" s="3"/>
    </row>
    <row r="745" spans="15:15" x14ac:dyDescent="0.2">
      <c r="O745" s="3"/>
    </row>
    <row r="746" spans="15:15" x14ac:dyDescent="0.2">
      <c r="O746" s="3"/>
    </row>
    <row r="747" spans="15:15" x14ac:dyDescent="0.2">
      <c r="O747" s="3"/>
    </row>
    <row r="748" spans="15:15" x14ac:dyDescent="0.2">
      <c r="O748" s="3"/>
    </row>
    <row r="749" spans="15:15" x14ac:dyDescent="0.2">
      <c r="O749" s="3"/>
    </row>
    <row r="750" spans="15:15" x14ac:dyDescent="0.2">
      <c r="O750" s="3"/>
    </row>
    <row r="751" spans="15:15" x14ac:dyDescent="0.2">
      <c r="O751" s="3"/>
    </row>
    <row r="752" spans="15:15" x14ac:dyDescent="0.2">
      <c r="O752" s="3"/>
    </row>
    <row r="753" spans="15:15" x14ac:dyDescent="0.2">
      <c r="O753" s="3"/>
    </row>
    <row r="754" spans="15:15" x14ac:dyDescent="0.2">
      <c r="O754" s="3"/>
    </row>
    <row r="755" spans="15:15" x14ac:dyDescent="0.2">
      <c r="O755" s="3"/>
    </row>
    <row r="756" spans="15:15" x14ac:dyDescent="0.2">
      <c r="O756" s="3"/>
    </row>
    <row r="757" spans="15:15" x14ac:dyDescent="0.2">
      <c r="O757" s="3"/>
    </row>
    <row r="758" spans="15:15" x14ac:dyDescent="0.2">
      <c r="O758" s="3"/>
    </row>
    <row r="759" spans="15:15" x14ac:dyDescent="0.2">
      <c r="O759" s="3"/>
    </row>
    <row r="760" spans="15:15" x14ac:dyDescent="0.2">
      <c r="O760" s="3"/>
    </row>
    <row r="761" spans="15:15" x14ac:dyDescent="0.2">
      <c r="O761" s="3"/>
    </row>
    <row r="762" spans="15:15" x14ac:dyDescent="0.2">
      <c r="O762" s="3"/>
    </row>
    <row r="763" spans="15:15" x14ac:dyDescent="0.2">
      <c r="O763" s="3"/>
    </row>
    <row r="764" spans="15:15" x14ac:dyDescent="0.2">
      <c r="O764" s="3"/>
    </row>
    <row r="765" spans="15:15" x14ac:dyDescent="0.2">
      <c r="O765" s="3"/>
    </row>
    <row r="766" spans="15:15" x14ac:dyDescent="0.2">
      <c r="O766" s="3"/>
    </row>
    <row r="767" spans="15:15" x14ac:dyDescent="0.2">
      <c r="O767" s="3"/>
    </row>
    <row r="768" spans="15:15" x14ac:dyDescent="0.2">
      <c r="O768" s="3"/>
    </row>
    <row r="769" spans="15:15" x14ac:dyDescent="0.2">
      <c r="O769" s="3"/>
    </row>
    <row r="770" spans="15:15" x14ac:dyDescent="0.2">
      <c r="O770" s="3"/>
    </row>
    <row r="771" spans="15:15" x14ac:dyDescent="0.2">
      <c r="O771" s="3"/>
    </row>
    <row r="772" spans="15:15" x14ac:dyDescent="0.2">
      <c r="O772" s="3"/>
    </row>
    <row r="773" spans="15:15" x14ac:dyDescent="0.2">
      <c r="O773" s="3"/>
    </row>
    <row r="774" spans="15:15" x14ac:dyDescent="0.2">
      <c r="O774" s="3"/>
    </row>
    <row r="775" spans="15:15" x14ac:dyDescent="0.2">
      <c r="O775" s="3"/>
    </row>
    <row r="776" spans="15:15" x14ac:dyDescent="0.2">
      <c r="O776" s="3"/>
    </row>
    <row r="777" spans="15:15" x14ac:dyDescent="0.2">
      <c r="O777" s="3"/>
    </row>
    <row r="778" spans="15:15" x14ac:dyDescent="0.2">
      <c r="O778" s="3"/>
    </row>
    <row r="779" spans="15:15" x14ac:dyDescent="0.2">
      <c r="O779" s="3"/>
    </row>
    <row r="780" spans="15:15" x14ac:dyDescent="0.2">
      <c r="O780" s="3"/>
    </row>
    <row r="781" spans="15:15" x14ac:dyDescent="0.2">
      <c r="O781" s="3"/>
    </row>
    <row r="782" spans="15:15" x14ac:dyDescent="0.2">
      <c r="O782" s="3"/>
    </row>
    <row r="783" spans="15:15" x14ac:dyDescent="0.2">
      <c r="O783" s="3"/>
    </row>
    <row r="784" spans="15:15" x14ac:dyDescent="0.2">
      <c r="O784" s="3"/>
    </row>
    <row r="785" spans="15:15" x14ac:dyDescent="0.2">
      <c r="O785" s="3"/>
    </row>
    <row r="786" spans="15:15" x14ac:dyDescent="0.2">
      <c r="O786" s="3"/>
    </row>
    <row r="787" spans="15:15" x14ac:dyDescent="0.2">
      <c r="O787" s="3"/>
    </row>
    <row r="788" spans="15:15" x14ac:dyDescent="0.2">
      <c r="O788" s="3"/>
    </row>
    <row r="789" spans="15:15" x14ac:dyDescent="0.2">
      <c r="O789" s="3"/>
    </row>
    <row r="790" spans="15:15" x14ac:dyDescent="0.2">
      <c r="O790" s="3"/>
    </row>
    <row r="791" spans="15:15" x14ac:dyDescent="0.2">
      <c r="O791" s="3"/>
    </row>
    <row r="792" spans="15:15" x14ac:dyDescent="0.2">
      <c r="O792" s="3"/>
    </row>
    <row r="793" spans="15:15" x14ac:dyDescent="0.2">
      <c r="O793" s="3"/>
    </row>
    <row r="794" spans="15:15" x14ac:dyDescent="0.2">
      <c r="O794" s="3"/>
    </row>
    <row r="795" spans="15:15" x14ac:dyDescent="0.2">
      <c r="O795" s="3"/>
    </row>
    <row r="796" spans="15:15" x14ac:dyDescent="0.2">
      <c r="O796" s="3"/>
    </row>
    <row r="797" spans="15:15" x14ac:dyDescent="0.2">
      <c r="O797" s="3"/>
    </row>
    <row r="798" spans="15:15" x14ac:dyDescent="0.2">
      <c r="O798" s="3"/>
    </row>
    <row r="799" spans="15:15" x14ac:dyDescent="0.2">
      <c r="O799" s="3"/>
    </row>
    <row r="800" spans="15:15" x14ac:dyDescent="0.2">
      <c r="O800" s="3"/>
    </row>
    <row r="801" spans="15:15" x14ac:dyDescent="0.2">
      <c r="O801" s="3"/>
    </row>
    <row r="802" spans="15:15" x14ac:dyDescent="0.2">
      <c r="O802" s="3"/>
    </row>
    <row r="803" spans="15:15" x14ac:dyDescent="0.2">
      <c r="O803" s="3"/>
    </row>
    <row r="804" spans="15:15" x14ac:dyDescent="0.2">
      <c r="O804" s="3"/>
    </row>
    <row r="805" spans="15:15" x14ac:dyDescent="0.2">
      <c r="O805" s="3"/>
    </row>
    <row r="806" spans="15:15" x14ac:dyDescent="0.2">
      <c r="O806" s="3"/>
    </row>
    <row r="807" spans="15:15" x14ac:dyDescent="0.2">
      <c r="O807" s="3"/>
    </row>
    <row r="808" spans="15:15" x14ac:dyDescent="0.2">
      <c r="O808" s="3"/>
    </row>
    <row r="809" spans="15:15" x14ac:dyDescent="0.2">
      <c r="O809" s="3"/>
    </row>
    <row r="810" spans="15:15" x14ac:dyDescent="0.2">
      <c r="O810" s="3"/>
    </row>
    <row r="811" spans="15:15" x14ac:dyDescent="0.2">
      <c r="O811" s="3"/>
    </row>
    <row r="812" spans="15:15" x14ac:dyDescent="0.2">
      <c r="O812" s="3"/>
    </row>
    <row r="813" spans="15:15" x14ac:dyDescent="0.2">
      <c r="O813" s="3"/>
    </row>
    <row r="814" spans="15:15" x14ac:dyDescent="0.2">
      <c r="O814" s="3"/>
    </row>
    <row r="815" spans="15:15" x14ac:dyDescent="0.2">
      <c r="O815" s="3"/>
    </row>
    <row r="816" spans="15:15" x14ac:dyDescent="0.2">
      <c r="O816" s="3"/>
    </row>
    <row r="817" spans="15:15" x14ac:dyDescent="0.2">
      <c r="O817" s="3"/>
    </row>
    <row r="818" spans="15:15" x14ac:dyDescent="0.2">
      <c r="O818" s="3"/>
    </row>
    <row r="819" spans="15:15" x14ac:dyDescent="0.2">
      <c r="O819" s="3"/>
    </row>
    <row r="820" spans="15:15" x14ac:dyDescent="0.2">
      <c r="O820" s="3"/>
    </row>
    <row r="821" spans="15:15" x14ac:dyDescent="0.2">
      <c r="O821" s="3"/>
    </row>
    <row r="822" spans="15:15" x14ac:dyDescent="0.2">
      <c r="O822" s="3"/>
    </row>
    <row r="823" spans="15:15" x14ac:dyDescent="0.2">
      <c r="O823" s="3"/>
    </row>
    <row r="824" spans="15:15" x14ac:dyDescent="0.2">
      <c r="O824" s="3"/>
    </row>
    <row r="825" spans="15:15" x14ac:dyDescent="0.2">
      <c r="O825" s="3"/>
    </row>
    <row r="826" spans="15:15" x14ac:dyDescent="0.2">
      <c r="O826" s="3"/>
    </row>
    <row r="827" spans="15:15" x14ac:dyDescent="0.2">
      <c r="O827" s="3"/>
    </row>
    <row r="828" spans="15:15" x14ac:dyDescent="0.2">
      <c r="O828" s="3"/>
    </row>
    <row r="829" spans="15:15" x14ac:dyDescent="0.2">
      <c r="O829" s="3"/>
    </row>
    <row r="830" spans="15:15" x14ac:dyDescent="0.2">
      <c r="O830" s="3"/>
    </row>
    <row r="831" spans="15:15" x14ac:dyDescent="0.2">
      <c r="O831" s="3"/>
    </row>
    <row r="832" spans="15:15" x14ac:dyDescent="0.2">
      <c r="O832" s="3"/>
    </row>
    <row r="833" spans="15:15" x14ac:dyDescent="0.2">
      <c r="O833" s="3"/>
    </row>
    <row r="834" spans="15:15" x14ac:dyDescent="0.2">
      <c r="O834" s="3"/>
    </row>
    <row r="835" spans="15:15" x14ac:dyDescent="0.2">
      <c r="O835" s="3"/>
    </row>
    <row r="836" spans="15:15" x14ac:dyDescent="0.2">
      <c r="O836" s="3"/>
    </row>
    <row r="837" spans="15:15" x14ac:dyDescent="0.2">
      <c r="O837" s="3"/>
    </row>
    <row r="838" spans="15:15" x14ac:dyDescent="0.2">
      <c r="O838" s="3"/>
    </row>
    <row r="839" spans="15:15" x14ac:dyDescent="0.2">
      <c r="O839" s="3"/>
    </row>
    <row r="840" spans="15:15" x14ac:dyDescent="0.2">
      <c r="O840" s="3"/>
    </row>
    <row r="841" spans="15:15" x14ac:dyDescent="0.2">
      <c r="O841" s="3"/>
    </row>
    <row r="842" spans="15:15" x14ac:dyDescent="0.2">
      <c r="O842" s="3"/>
    </row>
    <row r="843" spans="15:15" x14ac:dyDescent="0.2">
      <c r="O843" s="3"/>
    </row>
    <row r="844" spans="15:15" x14ac:dyDescent="0.2">
      <c r="O844" s="3"/>
    </row>
    <row r="845" spans="15:15" x14ac:dyDescent="0.2">
      <c r="O845" s="3"/>
    </row>
    <row r="846" spans="15:15" x14ac:dyDescent="0.2">
      <c r="O846" s="3"/>
    </row>
    <row r="847" spans="15:15" x14ac:dyDescent="0.2">
      <c r="O847" s="3"/>
    </row>
    <row r="848" spans="15:15" x14ac:dyDescent="0.2">
      <c r="O848" s="3"/>
    </row>
    <row r="849" spans="15:15" x14ac:dyDescent="0.2">
      <c r="O849" s="3"/>
    </row>
    <row r="850" spans="15:15" x14ac:dyDescent="0.2">
      <c r="O850" s="3"/>
    </row>
    <row r="851" spans="15:15" x14ac:dyDescent="0.2">
      <c r="O851" s="3"/>
    </row>
    <row r="852" spans="15:15" x14ac:dyDescent="0.2">
      <c r="O852" s="3"/>
    </row>
    <row r="853" spans="15:15" x14ac:dyDescent="0.2">
      <c r="O853" s="3"/>
    </row>
    <row r="854" spans="15:15" x14ac:dyDescent="0.2">
      <c r="O854" s="3"/>
    </row>
    <row r="855" spans="15:15" x14ac:dyDescent="0.2">
      <c r="O855" s="3"/>
    </row>
    <row r="856" spans="15:15" x14ac:dyDescent="0.2">
      <c r="O856" s="3"/>
    </row>
    <row r="857" spans="15:15" x14ac:dyDescent="0.2">
      <c r="O857" s="3"/>
    </row>
    <row r="858" spans="15:15" x14ac:dyDescent="0.2">
      <c r="O858" s="3"/>
    </row>
    <row r="859" spans="15:15" x14ac:dyDescent="0.2">
      <c r="O859" s="3"/>
    </row>
    <row r="860" spans="15:15" x14ac:dyDescent="0.2">
      <c r="O860" s="3"/>
    </row>
    <row r="861" spans="15:15" x14ac:dyDescent="0.2">
      <c r="O861" s="3"/>
    </row>
    <row r="862" spans="15:15" x14ac:dyDescent="0.2">
      <c r="O862" s="3"/>
    </row>
    <row r="863" spans="15:15" x14ac:dyDescent="0.2">
      <c r="O863" s="3"/>
    </row>
    <row r="864" spans="15:15" x14ac:dyDescent="0.2">
      <c r="O864" s="3"/>
    </row>
    <row r="865" spans="15:15" x14ac:dyDescent="0.2">
      <c r="O865" s="3"/>
    </row>
    <row r="866" spans="15:15" x14ac:dyDescent="0.2">
      <c r="O866" s="3"/>
    </row>
    <row r="867" spans="15:15" x14ac:dyDescent="0.2">
      <c r="O867" s="3"/>
    </row>
    <row r="868" spans="15:15" x14ac:dyDescent="0.2">
      <c r="O868" s="3"/>
    </row>
    <row r="869" spans="15:15" x14ac:dyDescent="0.2">
      <c r="O869" s="3"/>
    </row>
    <row r="870" spans="15:15" x14ac:dyDescent="0.2">
      <c r="O870" s="3"/>
    </row>
    <row r="871" spans="15:15" x14ac:dyDescent="0.2">
      <c r="O871" s="3"/>
    </row>
    <row r="872" spans="15:15" x14ac:dyDescent="0.2">
      <c r="O872" s="3"/>
    </row>
    <row r="873" spans="15:15" x14ac:dyDescent="0.2">
      <c r="O873" s="3"/>
    </row>
    <row r="874" spans="15:15" x14ac:dyDescent="0.2">
      <c r="O874" s="3"/>
    </row>
    <row r="875" spans="15:15" x14ac:dyDescent="0.2">
      <c r="O875" s="3"/>
    </row>
    <row r="876" spans="15:15" x14ac:dyDescent="0.2">
      <c r="O876" s="3"/>
    </row>
    <row r="877" spans="15:15" x14ac:dyDescent="0.2">
      <c r="O877" s="3"/>
    </row>
    <row r="878" spans="15:15" x14ac:dyDescent="0.2">
      <c r="O878" s="3"/>
    </row>
    <row r="879" spans="15:15" x14ac:dyDescent="0.2">
      <c r="O879" s="3"/>
    </row>
    <row r="880" spans="15:15" x14ac:dyDescent="0.2">
      <c r="O880" s="3"/>
    </row>
    <row r="881" spans="15:15" x14ac:dyDescent="0.2">
      <c r="O881" s="3"/>
    </row>
    <row r="882" spans="15:15" x14ac:dyDescent="0.2">
      <c r="O882" s="3"/>
    </row>
    <row r="883" spans="15:15" x14ac:dyDescent="0.2">
      <c r="O883" s="3"/>
    </row>
    <row r="884" spans="15:15" x14ac:dyDescent="0.2">
      <c r="O884" s="3"/>
    </row>
    <row r="885" spans="15:15" x14ac:dyDescent="0.2">
      <c r="O885" s="3"/>
    </row>
    <row r="886" spans="15:15" x14ac:dyDescent="0.2">
      <c r="O886" s="3"/>
    </row>
    <row r="887" spans="15:15" x14ac:dyDescent="0.2">
      <c r="O887" s="3"/>
    </row>
    <row r="888" spans="15:15" x14ac:dyDescent="0.2">
      <c r="O888" s="3"/>
    </row>
    <row r="889" spans="15:15" x14ac:dyDescent="0.2">
      <c r="O889" s="3"/>
    </row>
    <row r="890" spans="15:15" x14ac:dyDescent="0.2">
      <c r="O890" s="3"/>
    </row>
    <row r="891" spans="15:15" x14ac:dyDescent="0.2">
      <c r="O891" s="3"/>
    </row>
    <row r="892" spans="15:15" x14ac:dyDescent="0.2">
      <c r="O892" s="3"/>
    </row>
    <row r="893" spans="15:15" x14ac:dyDescent="0.2">
      <c r="O893" s="3"/>
    </row>
    <row r="894" spans="15:15" x14ac:dyDescent="0.2">
      <c r="O894" s="3"/>
    </row>
    <row r="895" spans="15:15" x14ac:dyDescent="0.2">
      <c r="O895" s="3"/>
    </row>
    <row r="896" spans="15:15" x14ac:dyDescent="0.2">
      <c r="O896" s="3"/>
    </row>
    <row r="897" spans="15:15" x14ac:dyDescent="0.2">
      <c r="O897" s="3"/>
    </row>
    <row r="898" spans="15:15" x14ac:dyDescent="0.2">
      <c r="O898" s="3"/>
    </row>
    <row r="899" spans="15:15" x14ac:dyDescent="0.2">
      <c r="O899" s="3"/>
    </row>
    <row r="900" spans="15:15" x14ac:dyDescent="0.2">
      <c r="O900" s="3"/>
    </row>
    <row r="901" spans="15:15" x14ac:dyDescent="0.2">
      <c r="O901" s="3"/>
    </row>
    <row r="902" spans="15:15" x14ac:dyDescent="0.2">
      <c r="O902" s="3"/>
    </row>
    <row r="903" spans="15:15" x14ac:dyDescent="0.2">
      <c r="O903" s="3"/>
    </row>
    <row r="904" spans="15:15" x14ac:dyDescent="0.2">
      <c r="O904" s="3"/>
    </row>
    <row r="905" spans="15:15" x14ac:dyDescent="0.2">
      <c r="O905" s="3"/>
    </row>
    <row r="906" spans="15:15" x14ac:dyDescent="0.2">
      <c r="O906" s="3"/>
    </row>
    <row r="907" spans="15:15" x14ac:dyDescent="0.2">
      <c r="O907" s="3"/>
    </row>
    <row r="908" spans="15:15" x14ac:dyDescent="0.2">
      <c r="O908" s="3"/>
    </row>
    <row r="909" spans="15:15" x14ac:dyDescent="0.2">
      <c r="O909" s="3"/>
    </row>
    <row r="910" spans="15:15" x14ac:dyDescent="0.2">
      <c r="O910" s="3"/>
    </row>
    <row r="911" spans="15:15" x14ac:dyDescent="0.2">
      <c r="O911" s="3"/>
    </row>
    <row r="912" spans="15:15" x14ac:dyDescent="0.2">
      <c r="O912" s="3"/>
    </row>
    <row r="913" spans="15:15" x14ac:dyDescent="0.2">
      <c r="O913" s="3"/>
    </row>
    <row r="914" spans="15:15" x14ac:dyDescent="0.2">
      <c r="O914" s="3"/>
    </row>
    <row r="915" spans="15:15" x14ac:dyDescent="0.2">
      <c r="O915" s="3"/>
    </row>
    <row r="916" spans="15:15" x14ac:dyDescent="0.2">
      <c r="O916" s="3"/>
    </row>
    <row r="917" spans="15:15" x14ac:dyDescent="0.2">
      <c r="O917" s="3"/>
    </row>
    <row r="918" spans="15:15" x14ac:dyDescent="0.2">
      <c r="O918" s="3"/>
    </row>
    <row r="919" spans="15:15" x14ac:dyDescent="0.2">
      <c r="O919" s="3"/>
    </row>
    <row r="920" spans="15:15" x14ac:dyDescent="0.2">
      <c r="O920" s="3"/>
    </row>
    <row r="921" spans="15:15" x14ac:dyDescent="0.2">
      <c r="O921" s="3"/>
    </row>
    <row r="922" spans="15:15" x14ac:dyDescent="0.2">
      <c r="O922" s="3"/>
    </row>
    <row r="923" spans="15:15" x14ac:dyDescent="0.2">
      <c r="O923" s="3"/>
    </row>
    <row r="924" spans="15:15" x14ac:dyDescent="0.2">
      <c r="O924" s="3"/>
    </row>
    <row r="925" spans="15:15" x14ac:dyDescent="0.2">
      <c r="O925" s="3"/>
    </row>
    <row r="926" spans="15:15" x14ac:dyDescent="0.2">
      <c r="O926" s="3"/>
    </row>
    <row r="927" spans="15:15" x14ac:dyDescent="0.2">
      <c r="O927" s="3"/>
    </row>
    <row r="928" spans="15:15" x14ac:dyDescent="0.2">
      <c r="O928" s="3"/>
    </row>
    <row r="929" spans="15:15" x14ac:dyDescent="0.2">
      <c r="O929" s="3"/>
    </row>
    <row r="930" spans="15:15" x14ac:dyDescent="0.2">
      <c r="O930" s="3"/>
    </row>
    <row r="931" spans="15:15" x14ac:dyDescent="0.2">
      <c r="O931" s="3"/>
    </row>
    <row r="932" spans="15:15" x14ac:dyDescent="0.2">
      <c r="O932" s="3"/>
    </row>
    <row r="933" spans="15:15" x14ac:dyDescent="0.2">
      <c r="O933" s="3"/>
    </row>
    <row r="934" spans="15:15" x14ac:dyDescent="0.2">
      <c r="O934" s="3"/>
    </row>
    <row r="935" spans="15:15" x14ac:dyDescent="0.2">
      <c r="O935" s="3"/>
    </row>
    <row r="936" spans="15:15" x14ac:dyDescent="0.2">
      <c r="O936" s="3"/>
    </row>
    <row r="937" spans="15:15" x14ac:dyDescent="0.2">
      <c r="O937" s="3"/>
    </row>
    <row r="938" spans="15:15" x14ac:dyDescent="0.2">
      <c r="O938" s="3"/>
    </row>
    <row r="939" spans="15:15" x14ac:dyDescent="0.2">
      <c r="O939" s="3"/>
    </row>
    <row r="940" spans="15:15" x14ac:dyDescent="0.2">
      <c r="O940" s="3"/>
    </row>
    <row r="941" spans="15:15" x14ac:dyDescent="0.2">
      <c r="O941" s="3"/>
    </row>
    <row r="942" spans="15:15" x14ac:dyDescent="0.2">
      <c r="O942" s="3"/>
    </row>
    <row r="943" spans="15:15" x14ac:dyDescent="0.2">
      <c r="O943" s="3"/>
    </row>
    <row r="944" spans="15:15" x14ac:dyDescent="0.2">
      <c r="O944" s="3"/>
    </row>
    <row r="945" spans="15:15" x14ac:dyDescent="0.2">
      <c r="O945" s="3"/>
    </row>
    <row r="946" spans="15:15" x14ac:dyDescent="0.2">
      <c r="O946" s="3"/>
    </row>
    <row r="947" spans="15:15" x14ac:dyDescent="0.2">
      <c r="O947" s="3"/>
    </row>
    <row r="948" spans="15:15" x14ac:dyDescent="0.2">
      <c r="O948" s="3"/>
    </row>
    <row r="949" spans="15:15" x14ac:dyDescent="0.2">
      <c r="O949" s="3"/>
    </row>
    <row r="950" spans="15:15" x14ac:dyDescent="0.2">
      <c r="O950" s="3"/>
    </row>
    <row r="951" spans="15:15" x14ac:dyDescent="0.2">
      <c r="O951" s="3"/>
    </row>
    <row r="952" spans="15:15" x14ac:dyDescent="0.2">
      <c r="O952" s="3"/>
    </row>
    <row r="953" spans="15:15" x14ac:dyDescent="0.2">
      <c r="O953" s="3"/>
    </row>
    <row r="954" spans="15:15" x14ac:dyDescent="0.2">
      <c r="O954" s="3"/>
    </row>
    <row r="955" spans="15:15" x14ac:dyDescent="0.2">
      <c r="O955" s="3"/>
    </row>
    <row r="956" spans="15:15" x14ac:dyDescent="0.2">
      <c r="O956" s="3"/>
    </row>
    <row r="957" spans="15:15" x14ac:dyDescent="0.2">
      <c r="O957" s="3"/>
    </row>
    <row r="958" spans="15:15" x14ac:dyDescent="0.2">
      <c r="O958" s="3"/>
    </row>
    <row r="959" spans="15:15" x14ac:dyDescent="0.2">
      <c r="O959" s="3"/>
    </row>
    <row r="960" spans="15:15" x14ac:dyDescent="0.2">
      <c r="O960" s="3"/>
    </row>
    <row r="961" spans="15:15" x14ac:dyDescent="0.2">
      <c r="O961" s="3"/>
    </row>
    <row r="962" spans="15:15" x14ac:dyDescent="0.2">
      <c r="O962" s="3"/>
    </row>
    <row r="963" spans="15:15" x14ac:dyDescent="0.2">
      <c r="O963" s="3"/>
    </row>
    <row r="964" spans="15:15" x14ac:dyDescent="0.2">
      <c r="O964" s="3"/>
    </row>
    <row r="965" spans="15:15" x14ac:dyDescent="0.2">
      <c r="O965" s="3"/>
    </row>
    <row r="966" spans="15:15" x14ac:dyDescent="0.2">
      <c r="O966" s="3"/>
    </row>
    <row r="967" spans="15:15" x14ac:dyDescent="0.2">
      <c r="O967" s="3"/>
    </row>
    <row r="968" spans="15:15" x14ac:dyDescent="0.2">
      <c r="O968" s="3"/>
    </row>
    <row r="969" spans="15:15" x14ac:dyDescent="0.2">
      <c r="O969" s="3"/>
    </row>
    <row r="970" spans="15:15" x14ac:dyDescent="0.2">
      <c r="O970" s="3"/>
    </row>
    <row r="971" spans="15:15" x14ac:dyDescent="0.2">
      <c r="O971" s="3"/>
    </row>
    <row r="972" spans="15:15" x14ac:dyDescent="0.2">
      <c r="O972" s="3"/>
    </row>
    <row r="973" spans="15:15" x14ac:dyDescent="0.2">
      <c r="O973" s="3"/>
    </row>
    <row r="974" spans="15:15" x14ac:dyDescent="0.2">
      <c r="O974" s="3"/>
    </row>
    <row r="975" spans="15:15" x14ac:dyDescent="0.2">
      <c r="O975" s="3"/>
    </row>
    <row r="976" spans="15:15" x14ac:dyDescent="0.2">
      <c r="O976" s="3"/>
    </row>
    <row r="977" spans="15:15" x14ac:dyDescent="0.2">
      <c r="O977" s="3"/>
    </row>
    <row r="978" spans="15:15" x14ac:dyDescent="0.2">
      <c r="O978" s="3"/>
    </row>
    <row r="979" spans="15:15" x14ac:dyDescent="0.2">
      <c r="O979" s="3"/>
    </row>
    <row r="980" spans="15:15" x14ac:dyDescent="0.2">
      <c r="O980" s="3"/>
    </row>
    <row r="981" spans="15:15" x14ac:dyDescent="0.2">
      <c r="O981" s="3"/>
    </row>
    <row r="982" spans="15:15" x14ac:dyDescent="0.2">
      <c r="O982" s="3"/>
    </row>
    <row r="983" spans="15:15" x14ac:dyDescent="0.2">
      <c r="O983" s="3"/>
    </row>
    <row r="984" spans="15:15" x14ac:dyDescent="0.2">
      <c r="O984" s="3"/>
    </row>
    <row r="985" spans="15:15" x14ac:dyDescent="0.2">
      <c r="O985" s="3"/>
    </row>
    <row r="986" spans="15:15" x14ac:dyDescent="0.2">
      <c r="O986" s="3"/>
    </row>
    <row r="987" spans="15:15" x14ac:dyDescent="0.2">
      <c r="O987" s="3"/>
    </row>
    <row r="988" spans="15:15" x14ac:dyDescent="0.2">
      <c r="O988" s="3"/>
    </row>
    <row r="989" spans="15:15" x14ac:dyDescent="0.2">
      <c r="O989" s="3"/>
    </row>
    <row r="990" spans="15:15" x14ac:dyDescent="0.2">
      <c r="O990" s="3"/>
    </row>
    <row r="991" spans="15:15" x14ac:dyDescent="0.2">
      <c r="O991" s="3"/>
    </row>
    <row r="992" spans="15:15" x14ac:dyDescent="0.2">
      <c r="O992" s="3"/>
    </row>
    <row r="993" spans="15:15" x14ac:dyDescent="0.2">
      <c r="O993" s="3"/>
    </row>
    <row r="994" spans="15:15" x14ac:dyDescent="0.2">
      <c r="O994" s="3"/>
    </row>
    <row r="995" spans="15:15" x14ac:dyDescent="0.2">
      <c r="O995" s="3"/>
    </row>
    <row r="996" spans="15:15" x14ac:dyDescent="0.2">
      <c r="O996" s="3"/>
    </row>
    <row r="997" spans="15:15" x14ac:dyDescent="0.2">
      <c r="O997" s="3"/>
    </row>
    <row r="998" spans="15:15" x14ac:dyDescent="0.2">
      <c r="O998" s="3"/>
    </row>
    <row r="999" spans="15:15" x14ac:dyDescent="0.2">
      <c r="O999" s="3"/>
    </row>
    <row r="1000" spans="15:15" x14ac:dyDescent="0.2">
      <c r="O1000" s="3"/>
    </row>
    <row r="1001" spans="15:15" x14ac:dyDescent="0.2">
      <c r="O1001" s="3"/>
    </row>
    <row r="1002" spans="15:15" x14ac:dyDescent="0.2">
      <c r="O1002" s="3"/>
    </row>
    <row r="1003" spans="15:15" x14ac:dyDescent="0.2">
      <c r="O1003" s="3"/>
    </row>
    <row r="1004" spans="15:15" x14ac:dyDescent="0.2">
      <c r="O1004" s="3"/>
    </row>
    <row r="1005" spans="15:15" x14ac:dyDescent="0.2">
      <c r="O1005" s="3"/>
    </row>
    <row r="1006" spans="15:15" x14ac:dyDescent="0.2">
      <c r="O1006" s="3"/>
    </row>
    <row r="1007" spans="15:15" x14ac:dyDescent="0.2">
      <c r="O1007" s="3"/>
    </row>
    <row r="1008" spans="15:15" x14ac:dyDescent="0.2">
      <c r="O1008" s="3"/>
    </row>
    <row r="1009" spans="15:15" x14ac:dyDescent="0.2">
      <c r="O1009" s="3"/>
    </row>
    <row r="1010" spans="15:15" x14ac:dyDescent="0.2">
      <c r="O1010" s="3"/>
    </row>
    <row r="1011" spans="15:15" x14ac:dyDescent="0.2">
      <c r="O1011" s="3"/>
    </row>
    <row r="1012" spans="15:15" x14ac:dyDescent="0.2">
      <c r="O1012" s="3"/>
    </row>
    <row r="1013" spans="15:15" x14ac:dyDescent="0.2">
      <c r="O1013" s="3"/>
    </row>
    <row r="1014" spans="15:15" x14ac:dyDescent="0.2">
      <c r="O1014" s="3"/>
    </row>
    <row r="1015" spans="15:15" x14ac:dyDescent="0.2">
      <c r="O1015" s="3"/>
    </row>
    <row r="1016" spans="15:15" x14ac:dyDescent="0.2">
      <c r="O1016" s="3"/>
    </row>
    <row r="1017" spans="15:15" x14ac:dyDescent="0.2">
      <c r="O1017" s="3"/>
    </row>
    <row r="1018" spans="15:15" x14ac:dyDescent="0.2">
      <c r="O1018" s="3"/>
    </row>
    <row r="1019" spans="15:15" x14ac:dyDescent="0.2">
      <c r="O1019" s="3"/>
    </row>
    <row r="1020" spans="15:15" x14ac:dyDescent="0.2">
      <c r="O1020" s="3"/>
    </row>
    <row r="1021" spans="15:15" x14ac:dyDescent="0.2">
      <c r="O1021" s="3"/>
    </row>
    <row r="1022" spans="15:15" x14ac:dyDescent="0.2">
      <c r="O1022" s="3"/>
    </row>
    <row r="1023" spans="15:15" x14ac:dyDescent="0.2">
      <c r="O1023" s="3"/>
    </row>
    <row r="1024" spans="15:15" x14ac:dyDescent="0.2">
      <c r="O1024" s="3"/>
    </row>
    <row r="1025" spans="15:15" x14ac:dyDescent="0.2">
      <c r="O1025" s="3"/>
    </row>
    <row r="1026" spans="15:15" x14ac:dyDescent="0.2">
      <c r="O1026" s="3"/>
    </row>
    <row r="1027" spans="15:15" x14ac:dyDescent="0.2">
      <c r="O1027" s="3"/>
    </row>
    <row r="1028" spans="15:15" x14ac:dyDescent="0.2">
      <c r="O1028" s="3"/>
    </row>
    <row r="1029" spans="15:15" x14ac:dyDescent="0.2">
      <c r="O1029" s="3"/>
    </row>
    <row r="1030" spans="15:15" x14ac:dyDescent="0.2">
      <c r="O1030" s="3"/>
    </row>
    <row r="1031" spans="15:15" x14ac:dyDescent="0.2">
      <c r="O1031" s="3"/>
    </row>
    <row r="1032" spans="15:15" x14ac:dyDescent="0.2">
      <c r="O1032" s="3"/>
    </row>
    <row r="1033" spans="15:15" x14ac:dyDescent="0.2">
      <c r="O1033" s="3"/>
    </row>
    <row r="1034" spans="15:15" x14ac:dyDescent="0.2">
      <c r="O1034" s="3"/>
    </row>
    <row r="1035" spans="15:15" x14ac:dyDescent="0.2">
      <c r="O1035" s="3"/>
    </row>
    <row r="1036" spans="15:15" x14ac:dyDescent="0.2">
      <c r="O1036" s="3"/>
    </row>
    <row r="1037" spans="15:15" x14ac:dyDescent="0.2">
      <c r="O1037" s="3"/>
    </row>
    <row r="1038" spans="15:15" x14ac:dyDescent="0.2">
      <c r="O1038" s="3"/>
    </row>
    <row r="1039" spans="15:15" x14ac:dyDescent="0.2">
      <c r="O1039" s="3"/>
    </row>
    <row r="1040" spans="15:15" x14ac:dyDescent="0.2">
      <c r="O1040" s="3"/>
    </row>
    <row r="1041" spans="15:15" x14ac:dyDescent="0.2">
      <c r="O1041" s="3"/>
    </row>
    <row r="1042" spans="15:15" x14ac:dyDescent="0.2">
      <c r="O1042" s="3"/>
    </row>
    <row r="1043" spans="15:15" x14ac:dyDescent="0.2">
      <c r="O1043" s="3"/>
    </row>
    <row r="1044" spans="15:15" x14ac:dyDescent="0.2">
      <c r="O1044" s="3"/>
    </row>
    <row r="1045" spans="15:15" x14ac:dyDescent="0.2">
      <c r="O1045" s="3"/>
    </row>
    <row r="1046" spans="15:15" x14ac:dyDescent="0.2">
      <c r="O1046" s="3"/>
    </row>
    <row r="1047" spans="15:15" x14ac:dyDescent="0.2">
      <c r="O1047" s="3"/>
    </row>
    <row r="1048" spans="15:15" x14ac:dyDescent="0.2">
      <c r="O1048" s="3"/>
    </row>
    <row r="1049" spans="15:15" x14ac:dyDescent="0.2">
      <c r="O1049" s="3"/>
    </row>
    <row r="1050" spans="15:15" x14ac:dyDescent="0.2">
      <c r="O1050" s="3"/>
    </row>
    <row r="1051" spans="15:15" x14ac:dyDescent="0.2">
      <c r="O1051" s="3"/>
    </row>
    <row r="1052" spans="15:15" x14ac:dyDescent="0.2">
      <c r="O1052" s="3"/>
    </row>
    <row r="1053" spans="15:15" x14ac:dyDescent="0.2">
      <c r="O1053" s="3"/>
    </row>
    <row r="1054" spans="15:15" x14ac:dyDescent="0.2">
      <c r="O1054" s="3"/>
    </row>
    <row r="1055" spans="15:15" x14ac:dyDescent="0.2">
      <c r="O1055" s="3"/>
    </row>
    <row r="1056" spans="15:15" x14ac:dyDescent="0.2">
      <c r="O1056" s="3"/>
    </row>
    <row r="1057" spans="15:15" x14ac:dyDescent="0.2">
      <c r="O1057" s="3"/>
    </row>
    <row r="1058" spans="15:15" x14ac:dyDescent="0.2">
      <c r="O1058" s="3"/>
    </row>
    <row r="1059" spans="15:15" x14ac:dyDescent="0.2">
      <c r="O1059" s="3"/>
    </row>
    <row r="1060" spans="15:15" x14ac:dyDescent="0.2">
      <c r="O1060" s="3"/>
    </row>
    <row r="1061" spans="15:15" x14ac:dyDescent="0.2">
      <c r="O1061" s="3"/>
    </row>
    <row r="1062" spans="15:15" x14ac:dyDescent="0.2">
      <c r="O1062" s="3"/>
    </row>
    <row r="1063" spans="15:15" x14ac:dyDescent="0.2">
      <c r="O1063" s="3"/>
    </row>
    <row r="1064" spans="15:15" x14ac:dyDescent="0.2">
      <c r="O1064" s="3"/>
    </row>
    <row r="1065" spans="15:15" x14ac:dyDescent="0.2">
      <c r="O1065" s="3"/>
    </row>
    <row r="1066" spans="15:15" x14ac:dyDescent="0.2">
      <c r="O1066" s="3"/>
    </row>
    <row r="1067" spans="15:15" x14ac:dyDescent="0.2">
      <c r="O1067" s="3"/>
    </row>
    <row r="1068" spans="15:15" x14ac:dyDescent="0.2">
      <c r="O1068" s="3"/>
    </row>
    <row r="1069" spans="15:15" x14ac:dyDescent="0.2">
      <c r="O1069" s="3"/>
    </row>
    <row r="1070" spans="15:15" x14ac:dyDescent="0.2">
      <c r="O1070" s="3"/>
    </row>
    <row r="1071" spans="15:15" x14ac:dyDescent="0.2">
      <c r="O1071" s="3"/>
    </row>
    <row r="1072" spans="15:15" x14ac:dyDescent="0.2">
      <c r="O1072" s="3"/>
    </row>
    <row r="1073" spans="15:15" x14ac:dyDescent="0.2">
      <c r="O1073" s="3"/>
    </row>
    <row r="1074" spans="15:15" x14ac:dyDescent="0.2">
      <c r="O1074" s="3"/>
    </row>
    <row r="1075" spans="15:15" x14ac:dyDescent="0.2">
      <c r="O1075" s="3"/>
    </row>
    <row r="1076" spans="15:15" x14ac:dyDescent="0.2">
      <c r="O1076" s="3"/>
    </row>
    <row r="1077" spans="15:15" x14ac:dyDescent="0.2">
      <c r="O1077" s="3"/>
    </row>
    <row r="1078" spans="15:15" x14ac:dyDescent="0.2">
      <c r="O1078" s="3"/>
    </row>
    <row r="1079" spans="15:15" x14ac:dyDescent="0.2">
      <c r="O1079" s="3"/>
    </row>
    <row r="1080" spans="15:15" x14ac:dyDescent="0.2">
      <c r="O1080" s="3"/>
    </row>
    <row r="1081" spans="15:15" x14ac:dyDescent="0.2">
      <c r="O1081" s="3"/>
    </row>
    <row r="1082" spans="15:15" x14ac:dyDescent="0.2">
      <c r="O1082" s="3"/>
    </row>
    <row r="1083" spans="15:15" x14ac:dyDescent="0.2">
      <c r="O1083" s="3"/>
    </row>
    <row r="1084" spans="15:15" x14ac:dyDescent="0.2">
      <c r="O1084" s="3"/>
    </row>
    <row r="1085" spans="15:15" x14ac:dyDescent="0.2">
      <c r="O1085" s="3"/>
    </row>
    <row r="1086" spans="15:15" x14ac:dyDescent="0.2">
      <c r="O1086" s="3"/>
    </row>
    <row r="1087" spans="15:15" x14ac:dyDescent="0.2">
      <c r="O1087" s="3"/>
    </row>
    <row r="1088" spans="15:15" x14ac:dyDescent="0.2">
      <c r="O1088" s="3"/>
    </row>
    <row r="1089" spans="15:15" x14ac:dyDescent="0.2">
      <c r="O1089" s="3"/>
    </row>
    <row r="1090" spans="15:15" x14ac:dyDescent="0.2">
      <c r="O1090" s="3"/>
    </row>
    <row r="1091" spans="15:15" x14ac:dyDescent="0.2">
      <c r="O1091" s="3"/>
    </row>
    <row r="1092" spans="15:15" x14ac:dyDescent="0.2">
      <c r="O1092" s="3"/>
    </row>
    <row r="1093" spans="15:15" x14ac:dyDescent="0.2">
      <c r="O1093" s="3"/>
    </row>
    <row r="1094" spans="15:15" x14ac:dyDescent="0.2">
      <c r="O1094" s="3"/>
    </row>
    <row r="1095" spans="15:15" x14ac:dyDescent="0.2">
      <c r="O1095" s="3"/>
    </row>
    <row r="1096" spans="15:15" x14ac:dyDescent="0.2">
      <c r="O1096" s="3"/>
    </row>
    <row r="1097" spans="15:15" x14ac:dyDescent="0.2">
      <c r="O1097" s="3"/>
    </row>
    <row r="1098" spans="15:15" x14ac:dyDescent="0.2">
      <c r="O1098" s="3"/>
    </row>
    <row r="1099" spans="15:15" x14ac:dyDescent="0.2">
      <c r="O1099" s="3"/>
    </row>
    <row r="1100" spans="15:15" x14ac:dyDescent="0.2">
      <c r="O1100" s="3"/>
    </row>
    <row r="1101" spans="15:15" x14ac:dyDescent="0.2">
      <c r="O1101" s="3"/>
    </row>
    <row r="1102" spans="15:15" x14ac:dyDescent="0.2">
      <c r="O1102" s="3"/>
    </row>
    <row r="1103" spans="15:15" x14ac:dyDescent="0.2">
      <c r="O1103" s="3"/>
    </row>
    <row r="1104" spans="15:15" x14ac:dyDescent="0.2">
      <c r="O1104" s="3"/>
    </row>
    <row r="1105" spans="15:15" x14ac:dyDescent="0.2">
      <c r="O1105" s="3"/>
    </row>
    <row r="1106" spans="15:15" x14ac:dyDescent="0.2">
      <c r="O1106" s="3"/>
    </row>
    <row r="1107" spans="15:15" x14ac:dyDescent="0.2">
      <c r="O1107" s="3"/>
    </row>
    <row r="1108" spans="15:15" x14ac:dyDescent="0.2">
      <c r="O1108" s="3"/>
    </row>
    <row r="1109" spans="15:15" x14ac:dyDescent="0.2">
      <c r="O1109" s="3"/>
    </row>
    <row r="1110" spans="15:15" x14ac:dyDescent="0.2">
      <c r="O1110" s="3"/>
    </row>
    <row r="1111" spans="15:15" x14ac:dyDescent="0.2">
      <c r="O1111" s="3"/>
    </row>
    <row r="1112" spans="15:15" x14ac:dyDescent="0.2">
      <c r="O1112" s="3"/>
    </row>
    <row r="1113" spans="15:15" x14ac:dyDescent="0.2">
      <c r="O1113" s="3"/>
    </row>
    <row r="1114" spans="15:15" x14ac:dyDescent="0.2">
      <c r="O1114" s="3"/>
    </row>
    <row r="1115" spans="15:15" x14ac:dyDescent="0.2">
      <c r="O1115" s="3"/>
    </row>
    <row r="1116" spans="15:15" x14ac:dyDescent="0.2">
      <c r="O1116" s="3"/>
    </row>
    <row r="1117" spans="15:15" x14ac:dyDescent="0.2">
      <c r="O1117" s="3"/>
    </row>
    <row r="1118" spans="15:15" x14ac:dyDescent="0.2">
      <c r="O1118" s="3"/>
    </row>
    <row r="1119" spans="15:15" x14ac:dyDescent="0.2">
      <c r="O1119" s="3"/>
    </row>
    <row r="1120" spans="15:15" x14ac:dyDescent="0.2">
      <c r="O1120" s="3"/>
    </row>
    <row r="1121" spans="15:15" x14ac:dyDescent="0.2">
      <c r="O1121" s="3"/>
    </row>
    <row r="1122" spans="15:15" x14ac:dyDescent="0.2">
      <c r="O1122" s="3"/>
    </row>
    <row r="1123" spans="15:15" x14ac:dyDescent="0.2">
      <c r="O1123" s="3"/>
    </row>
    <row r="1124" spans="15:15" x14ac:dyDescent="0.2">
      <c r="O1124" s="3"/>
    </row>
    <row r="1125" spans="15:15" x14ac:dyDescent="0.2">
      <c r="O1125" s="3"/>
    </row>
    <row r="1126" spans="15:15" x14ac:dyDescent="0.2">
      <c r="O1126" s="3"/>
    </row>
    <row r="1127" spans="15:15" x14ac:dyDescent="0.2">
      <c r="O1127" s="3"/>
    </row>
    <row r="1128" spans="15:15" x14ac:dyDescent="0.2">
      <c r="O1128" s="3"/>
    </row>
    <row r="1129" spans="15:15" x14ac:dyDescent="0.2">
      <c r="O1129" s="3"/>
    </row>
    <row r="1130" spans="15:15" x14ac:dyDescent="0.2">
      <c r="O1130" s="3"/>
    </row>
    <row r="1131" spans="15:15" x14ac:dyDescent="0.2">
      <c r="O1131" s="3"/>
    </row>
    <row r="1132" spans="15:15" x14ac:dyDescent="0.2">
      <c r="O1132" s="3"/>
    </row>
    <row r="1133" spans="15:15" x14ac:dyDescent="0.2">
      <c r="O1133" s="3"/>
    </row>
    <row r="1134" spans="15:15" x14ac:dyDescent="0.2">
      <c r="O1134" s="3"/>
    </row>
    <row r="1135" spans="15:15" x14ac:dyDescent="0.2">
      <c r="O1135" s="3"/>
    </row>
    <row r="1136" spans="15:15" x14ac:dyDescent="0.2">
      <c r="O1136" s="3"/>
    </row>
    <row r="1137" spans="15:15" x14ac:dyDescent="0.2">
      <c r="O1137" s="3"/>
    </row>
    <row r="1138" spans="15:15" x14ac:dyDescent="0.2">
      <c r="O1138" s="3"/>
    </row>
    <row r="1139" spans="15:15" x14ac:dyDescent="0.2">
      <c r="O1139" s="3"/>
    </row>
    <row r="1140" spans="15:15" x14ac:dyDescent="0.2">
      <c r="O1140" s="3"/>
    </row>
    <row r="1141" spans="15:15" x14ac:dyDescent="0.2">
      <c r="O1141" s="3"/>
    </row>
    <row r="1142" spans="15:15" x14ac:dyDescent="0.2">
      <c r="O1142" s="3"/>
    </row>
    <row r="1143" spans="15:15" x14ac:dyDescent="0.2">
      <c r="O1143" s="3"/>
    </row>
    <row r="1144" spans="15:15" x14ac:dyDescent="0.2">
      <c r="O1144" s="3"/>
    </row>
    <row r="1145" spans="15:15" x14ac:dyDescent="0.2">
      <c r="O1145" s="3"/>
    </row>
    <row r="1146" spans="15:15" x14ac:dyDescent="0.2">
      <c r="O1146" s="3"/>
    </row>
    <row r="1147" spans="15:15" x14ac:dyDescent="0.2">
      <c r="O1147" s="3"/>
    </row>
    <row r="1148" spans="15:15" x14ac:dyDescent="0.2">
      <c r="O1148" s="3"/>
    </row>
    <row r="1149" spans="15:15" x14ac:dyDescent="0.2">
      <c r="O1149" s="3"/>
    </row>
    <row r="1150" spans="15:15" x14ac:dyDescent="0.2">
      <c r="O1150" s="3"/>
    </row>
    <row r="1151" spans="15:15" x14ac:dyDescent="0.2">
      <c r="O1151" s="3"/>
    </row>
    <row r="1152" spans="15:15" x14ac:dyDescent="0.2">
      <c r="O1152" s="3"/>
    </row>
    <row r="1153" spans="15:15" x14ac:dyDescent="0.2">
      <c r="O1153" s="3"/>
    </row>
    <row r="1154" spans="15:15" x14ac:dyDescent="0.2">
      <c r="O1154" s="3"/>
    </row>
    <row r="1155" spans="15:15" x14ac:dyDescent="0.2">
      <c r="O1155" s="3"/>
    </row>
    <row r="1156" spans="15:15" x14ac:dyDescent="0.2">
      <c r="O1156" s="3"/>
    </row>
    <row r="1157" spans="15:15" x14ac:dyDescent="0.2">
      <c r="O1157" s="3"/>
    </row>
    <row r="1158" spans="15:15" x14ac:dyDescent="0.2">
      <c r="O1158" s="3"/>
    </row>
    <row r="1159" spans="15:15" x14ac:dyDescent="0.2">
      <c r="O1159" s="3"/>
    </row>
    <row r="1160" spans="15:15" x14ac:dyDescent="0.2">
      <c r="O1160" s="3"/>
    </row>
    <row r="1161" spans="15:15" x14ac:dyDescent="0.2">
      <c r="O1161" s="3"/>
    </row>
    <row r="1162" spans="15:15" x14ac:dyDescent="0.2">
      <c r="O1162" s="3"/>
    </row>
    <row r="1163" spans="15:15" x14ac:dyDescent="0.2">
      <c r="O1163" s="3"/>
    </row>
    <row r="1164" spans="15:15" x14ac:dyDescent="0.2">
      <c r="O1164" s="3"/>
    </row>
    <row r="1165" spans="15:15" x14ac:dyDescent="0.2">
      <c r="O1165" s="3"/>
    </row>
    <row r="1166" spans="15:15" x14ac:dyDescent="0.2">
      <c r="O1166" s="3"/>
    </row>
    <row r="1167" spans="15:15" x14ac:dyDescent="0.2">
      <c r="O1167" s="3"/>
    </row>
    <row r="1168" spans="15:15" x14ac:dyDescent="0.2">
      <c r="O1168" s="3"/>
    </row>
    <row r="1169" spans="15:15" x14ac:dyDescent="0.2">
      <c r="O1169" s="3"/>
    </row>
    <row r="1170" spans="15:15" x14ac:dyDescent="0.2">
      <c r="O1170" s="3"/>
    </row>
    <row r="1171" spans="15:15" x14ac:dyDescent="0.2">
      <c r="O1171" s="3"/>
    </row>
    <row r="1172" spans="15:15" x14ac:dyDescent="0.2">
      <c r="O1172" s="3"/>
    </row>
    <row r="1173" spans="15:15" x14ac:dyDescent="0.2">
      <c r="O1173" s="3"/>
    </row>
    <row r="1174" spans="15:15" x14ac:dyDescent="0.2">
      <c r="O1174" s="3"/>
    </row>
    <row r="1175" spans="15:15" x14ac:dyDescent="0.2">
      <c r="O1175" s="3"/>
    </row>
    <row r="1176" spans="15:15" x14ac:dyDescent="0.2">
      <c r="O1176" s="3"/>
    </row>
    <row r="1177" spans="15:15" x14ac:dyDescent="0.2">
      <c r="O1177" s="3"/>
    </row>
    <row r="1178" spans="15:15" x14ac:dyDescent="0.2">
      <c r="O1178" s="3"/>
    </row>
    <row r="1179" spans="15:15" x14ac:dyDescent="0.2">
      <c r="O1179" s="3"/>
    </row>
    <row r="1180" spans="15:15" x14ac:dyDescent="0.2">
      <c r="O1180" s="3"/>
    </row>
    <row r="1181" spans="15:15" x14ac:dyDescent="0.2">
      <c r="O1181" s="3"/>
    </row>
    <row r="1182" spans="15:15" x14ac:dyDescent="0.2">
      <c r="O1182" s="3"/>
    </row>
    <row r="1183" spans="15:15" x14ac:dyDescent="0.2">
      <c r="O1183" s="3"/>
    </row>
    <row r="1184" spans="15:15" x14ac:dyDescent="0.2">
      <c r="O1184" s="3"/>
    </row>
    <row r="1185" spans="15:15" x14ac:dyDescent="0.2">
      <c r="O1185" s="3"/>
    </row>
    <row r="1186" spans="15:15" x14ac:dyDescent="0.2">
      <c r="O1186" s="3"/>
    </row>
    <row r="1187" spans="15:15" x14ac:dyDescent="0.2">
      <c r="O1187" s="3"/>
    </row>
    <row r="1188" spans="15:15" x14ac:dyDescent="0.2">
      <c r="O1188" s="3"/>
    </row>
    <row r="1189" spans="15:15" x14ac:dyDescent="0.2">
      <c r="O1189" s="3"/>
    </row>
    <row r="1190" spans="15:15" x14ac:dyDescent="0.2">
      <c r="O1190" s="3"/>
    </row>
    <row r="1191" spans="15:15" x14ac:dyDescent="0.2">
      <c r="O1191" s="3"/>
    </row>
    <row r="1192" spans="15:15" x14ac:dyDescent="0.2">
      <c r="O1192" s="3"/>
    </row>
    <row r="1193" spans="15:15" x14ac:dyDescent="0.2">
      <c r="O1193" s="3"/>
    </row>
    <row r="1194" spans="15:15" x14ac:dyDescent="0.2">
      <c r="O1194" s="3"/>
    </row>
    <row r="1195" spans="15:15" x14ac:dyDescent="0.2">
      <c r="O1195" s="3"/>
    </row>
    <row r="1196" spans="15:15" x14ac:dyDescent="0.2">
      <c r="O1196" s="3"/>
    </row>
    <row r="1197" spans="15:15" x14ac:dyDescent="0.2">
      <c r="O1197" s="3"/>
    </row>
    <row r="1198" spans="15:15" x14ac:dyDescent="0.2">
      <c r="O1198" s="3"/>
    </row>
    <row r="1199" spans="15:15" x14ac:dyDescent="0.2">
      <c r="O1199" s="3"/>
    </row>
    <row r="1200" spans="15:15" x14ac:dyDescent="0.2">
      <c r="O1200" s="3"/>
    </row>
    <row r="1201" spans="15:15" x14ac:dyDescent="0.2">
      <c r="O1201" s="3"/>
    </row>
    <row r="1202" spans="15:15" x14ac:dyDescent="0.2">
      <c r="O1202" s="3"/>
    </row>
    <row r="1203" spans="15:15" x14ac:dyDescent="0.2">
      <c r="O1203" s="3"/>
    </row>
    <row r="1204" spans="15:15" x14ac:dyDescent="0.2">
      <c r="O1204" s="3"/>
    </row>
    <row r="1205" spans="15:15" x14ac:dyDescent="0.2">
      <c r="O1205" s="3"/>
    </row>
    <row r="1206" spans="15:15" x14ac:dyDescent="0.2">
      <c r="O1206" s="3"/>
    </row>
    <row r="1207" spans="15:15" x14ac:dyDescent="0.2">
      <c r="O1207" s="3"/>
    </row>
    <row r="1208" spans="15:15" x14ac:dyDescent="0.2">
      <c r="O1208" s="3"/>
    </row>
    <row r="1209" spans="15:15" x14ac:dyDescent="0.2">
      <c r="O1209" s="3"/>
    </row>
    <row r="1210" spans="15:15" x14ac:dyDescent="0.2">
      <c r="O1210" s="3"/>
    </row>
    <row r="1211" spans="15:15" x14ac:dyDescent="0.2">
      <c r="O1211" s="3"/>
    </row>
    <row r="1212" spans="15:15" x14ac:dyDescent="0.2">
      <c r="O1212" s="3"/>
    </row>
    <row r="1213" spans="15:15" x14ac:dyDescent="0.2">
      <c r="O1213" s="3"/>
    </row>
    <row r="1214" spans="15:15" x14ac:dyDescent="0.2">
      <c r="O1214" s="3"/>
    </row>
    <row r="1215" spans="15:15" x14ac:dyDescent="0.2">
      <c r="O1215" s="3"/>
    </row>
    <row r="1216" spans="15:15" x14ac:dyDescent="0.2">
      <c r="O1216" s="3"/>
    </row>
    <row r="1217" spans="15:15" x14ac:dyDescent="0.2">
      <c r="O1217" s="3"/>
    </row>
    <row r="1218" spans="15:15" x14ac:dyDescent="0.2">
      <c r="O1218" s="3"/>
    </row>
    <row r="1219" spans="15:15" x14ac:dyDescent="0.2">
      <c r="O1219" s="3"/>
    </row>
    <row r="1220" spans="15:15" x14ac:dyDescent="0.2">
      <c r="O1220" s="3"/>
    </row>
    <row r="1221" spans="15:15" x14ac:dyDescent="0.2">
      <c r="O1221" s="3"/>
    </row>
    <row r="1222" spans="15:15" x14ac:dyDescent="0.2">
      <c r="O1222" s="3"/>
    </row>
    <row r="1223" spans="15:15" x14ac:dyDescent="0.2">
      <c r="O1223" s="3"/>
    </row>
    <row r="1224" spans="15:15" x14ac:dyDescent="0.2">
      <c r="O1224" s="3"/>
    </row>
    <row r="1225" spans="15:15" x14ac:dyDescent="0.2">
      <c r="O1225" s="3"/>
    </row>
    <row r="1226" spans="15:15" x14ac:dyDescent="0.2">
      <c r="O1226" s="3"/>
    </row>
    <row r="1227" spans="15:15" x14ac:dyDescent="0.2">
      <c r="O1227" s="3"/>
    </row>
    <row r="1228" spans="15:15" x14ac:dyDescent="0.2">
      <c r="O1228" s="3"/>
    </row>
    <row r="1229" spans="15:15" x14ac:dyDescent="0.2">
      <c r="O1229" s="3"/>
    </row>
    <row r="1230" spans="15:15" x14ac:dyDescent="0.2">
      <c r="O1230" s="3"/>
    </row>
    <row r="1231" spans="15:15" x14ac:dyDescent="0.2">
      <c r="O1231" s="3"/>
    </row>
    <row r="1232" spans="15:15" x14ac:dyDescent="0.2">
      <c r="O1232" s="3"/>
    </row>
    <row r="1233" spans="15:15" x14ac:dyDescent="0.2">
      <c r="O1233" s="3"/>
    </row>
    <row r="1234" spans="15:15" x14ac:dyDescent="0.2">
      <c r="O1234" s="3"/>
    </row>
    <row r="1235" spans="15:15" x14ac:dyDescent="0.2">
      <c r="O1235" s="3"/>
    </row>
    <row r="1236" spans="15:15" x14ac:dyDescent="0.2">
      <c r="O1236" s="3"/>
    </row>
    <row r="1237" spans="15:15" x14ac:dyDescent="0.2">
      <c r="O1237" s="3"/>
    </row>
    <row r="1238" spans="15:15" x14ac:dyDescent="0.2">
      <c r="O1238" s="3"/>
    </row>
    <row r="1239" spans="15:15" x14ac:dyDescent="0.2">
      <c r="O1239" s="3"/>
    </row>
    <row r="1240" spans="15:15" x14ac:dyDescent="0.2">
      <c r="O1240" s="3"/>
    </row>
    <row r="1241" spans="15:15" x14ac:dyDescent="0.2">
      <c r="O1241" s="3"/>
    </row>
    <row r="1242" spans="15:15" x14ac:dyDescent="0.2">
      <c r="O1242" s="3"/>
    </row>
    <row r="1243" spans="15:15" x14ac:dyDescent="0.2">
      <c r="O1243" s="3"/>
    </row>
    <row r="1244" spans="15:15" x14ac:dyDescent="0.2">
      <c r="O1244" s="3"/>
    </row>
    <row r="1245" spans="15:15" x14ac:dyDescent="0.2">
      <c r="O1245" s="3"/>
    </row>
    <row r="1246" spans="15:15" x14ac:dyDescent="0.2">
      <c r="O1246" s="3"/>
    </row>
    <row r="1247" spans="15:15" x14ac:dyDescent="0.2">
      <c r="O1247" s="3"/>
    </row>
    <row r="1248" spans="15:15" x14ac:dyDescent="0.2">
      <c r="O1248" s="3"/>
    </row>
    <row r="1249" spans="15:15" x14ac:dyDescent="0.2">
      <c r="O1249" s="3"/>
    </row>
    <row r="1250" spans="15:15" x14ac:dyDescent="0.2">
      <c r="O1250" s="3"/>
    </row>
    <row r="1251" spans="15:15" x14ac:dyDescent="0.2">
      <c r="O1251" s="3"/>
    </row>
    <row r="1252" spans="15:15" x14ac:dyDescent="0.2">
      <c r="O1252" s="3"/>
    </row>
    <row r="1253" spans="15:15" x14ac:dyDescent="0.2">
      <c r="O1253" s="3"/>
    </row>
    <row r="1254" spans="15:15" x14ac:dyDescent="0.2">
      <c r="O1254" s="3"/>
    </row>
    <row r="1255" spans="15:15" x14ac:dyDescent="0.2">
      <c r="O1255" s="3"/>
    </row>
    <row r="1256" spans="15:15" x14ac:dyDescent="0.2">
      <c r="O1256" s="3"/>
    </row>
    <row r="1257" spans="15:15" x14ac:dyDescent="0.2">
      <c r="O1257" s="3"/>
    </row>
    <row r="1258" spans="15:15" x14ac:dyDescent="0.2">
      <c r="O1258" s="3"/>
    </row>
    <row r="1259" spans="15:15" x14ac:dyDescent="0.2">
      <c r="O1259" s="3"/>
    </row>
    <row r="1260" spans="15:15" x14ac:dyDescent="0.2">
      <c r="O1260" s="3"/>
    </row>
    <row r="1261" spans="15:15" x14ac:dyDescent="0.2">
      <c r="O1261" s="3"/>
    </row>
    <row r="1262" spans="15:15" x14ac:dyDescent="0.2">
      <c r="O1262" s="3"/>
    </row>
    <row r="1263" spans="15:15" x14ac:dyDescent="0.2">
      <c r="O1263" s="3"/>
    </row>
    <row r="1264" spans="15:15" x14ac:dyDescent="0.2">
      <c r="O1264" s="3"/>
    </row>
    <row r="1265" spans="15:15" x14ac:dyDescent="0.2">
      <c r="O1265" s="3"/>
    </row>
    <row r="1266" spans="15:15" x14ac:dyDescent="0.2">
      <c r="O1266" s="3"/>
    </row>
    <row r="1267" spans="15:15" x14ac:dyDescent="0.2">
      <c r="O1267" s="3"/>
    </row>
    <row r="1268" spans="15:15" x14ac:dyDescent="0.2">
      <c r="O1268" s="3"/>
    </row>
    <row r="1269" spans="15:15" x14ac:dyDescent="0.2">
      <c r="O1269" s="3"/>
    </row>
    <row r="1270" spans="15:15" x14ac:dyDescent="0.2">
      <c r="O1270" s="3"/>
    </row>
    <row r="1271" spans="15:15" x14ac:dyDescent="0.2">
      <c r="O1271" s="3"/>
    </row>
    <row r="1272" spans="15:15" x14ac:dyDescent="0.2">
      <c r="O1272" s="3"/>
    </row>
    <row r="1273" spans="15:15" x14ac:dyDescent="0.2">
      <c r="O1273" s="3"/>
    </row>
    <row r="1274" spans="15:15" x14ac:dyDescent="0.2">
      <c r="O1274" s="3"/>
    </row>
    <row r="1275" spans="15:15" x14ac:dyDescent="0.2">
      <c r="O1275" s="3"/>
    </row>
    <row r="1276" spans="15:15" x14ac:dyDescent="0.2">
      <c r="O1276" s="3"/>
    </row>
    <row r="1277" spans="15:15" x14ac:dyDescent="0.2">
      <c r="O1277" s="3"/>
    </row>
    <row r="1278" spans="15:15" x14ac:dyDescent="0.2">
      <c r="O1278" s="3"/>
    </row>
    <row r="1279" spans="15:15" x14ac:dyDescent="0.2">
      <c r="O1279" s="3"/>
    </row>
    <row r="1280" spans="15:15" x14ac:dyDescent="0.2">
      <c r="O1280" s="3"/>
    </row>
    <row r="1281" spans="15:15" x14ac:dyDescent="0.2">
      <c r="O1281" s="3"/>
    </row>
    <row r="1282" spans="15:15" x14ac:dyDescent="0.2">
      <c r="O1282" s="3"/>
    </row>
    <row r="1283" spans="15:15" x14ac:dyDescent="0.2">
      <c r="O1283" s="3"/>
    </row>
    <row r="1284" spans="15:15" x14ac:dyDescent="0.2">
      <c r="O1284" s="3"/>
    </row>
    <row r="1285" spans="15:15" x14ac:dyDescent="0.2">
      <c r="O1285" s="3"/>
    </row>
    <row r="1286" spans="15:15" x14ac:dyDescent="0.2">
      <c r="O1286" s="3"/>
    </row>
    <row r="1287" spans="15:15" x14ac:dyDescent="0.2">
      <c r="O1287" s="3"/>
    </row>
    <row r="1288" spans="15:15" x14ac:dyDescent="0.2">
      <c r="O1288" s="3"/>
    </row>
    <row r="1289" spans="15:15" x14ac:dyDescent="0.2">
      <c r="O1289" s="3"/>
    </row>
    <row r="1290" spans="15:15" x14ac:dyDescent="0.2">
      <c r="O1290" s="3"/>
    </row>
    <row r="1291" spans="15:15" x14ac:dyDescent="0.2">
      <c r="O1291" s="3"/>
    </row>
    <row r="1292" spans="15:15" x14ac:dyDescent="0.2">
      <c r="O1292" s="3"/>
    </row>
    <row r="1293" spans="15:15" x14ac:dyDescent="0.2">
      <c r="O1293" s="3"/>
    </row>
    <row r="1294" spans="15:15" x14ac:dyDescent="0.2">
      <c r="O1294" s="3"/>
    </row>
    <row r="1295" spans="15:15" x14ac:dyDescent="0.2">
      <c r="O1295" s="3"/>
    </row>
    <row r="1296" spans="15:15" x14ac:dyDescent="0.2">
      <c r="O1296" s="3"/>
    </row>
    <row r="1297" spans="15:15" x14ac:dyDescent="0.2">
      <c r="O1297" s="3"/>
    </row>
    <row r="1298" spans="15:15" x14ac:dyDescent="0.2">
      <c r="O1298" s="3"/>
    </row>
    <row r="1299" spans="15:15" x14ac:dyDescent="0.2">
      <c r="O1299" s="3"/>
    </row>
    <row r="1300" spans="15:15" x14ac:dyDescent="0.2">
      <c r="O1300" s="3"/>
    </row>
    <row r="1301" spans="15:15" x14ac:dyDescent="0.2">
      <c r="O1301" s="3"/>
    </row>
    <row r="1302" spans="15:15" x14ac:dyDescent="0.2">
      <c r="O1302" s="3"/>
    </row>
    <row r="1303" spans="15:15" x14ac:dyDescent="0.2">
      <c r="O1303" s="3"/>
    </row>
    <row r="1304" spans="15:15" x14ac:dyDescent="0.2">
      <c r="O1304" s="3"/>
    </row>
    <row r="1305" spans="15:15" x14ac:dyDescent="0.2">
      <c r="O1305" s="3"/>
    </row>
    <row r="1306" spans="15:15" x14ac:dyDescent="0.2">
      <c r="O1306" s="3"/>
    </row>
    <row r="1307" spans="15:15" x14ac:dyDescent="0.2">
      <c r="O1307" s="3"/>
    </row>
    <row r="1308" spans="15:15" x14ac:dyDescent="0.2">
      <c r="O1308" s="3"/>
    </row>
    <row r="1309" spans="15:15" x14ac:dyDescent="0.2">
      <c r="O1309" s="3"/>
    </row>
    <row r="1310" spans="15:15" x14ac:dyDescent="0.2">
      <c r="O1310" s="3"/>
    </row>
    <row r="1311" spans="15:15" x14ac:dyDescent="0.2">
      <c r="O1311" s="3"/>
    </row>
    <row r="1312" spans="15:15" x14ac:dyDescent="0.2">
      <c r="O1312" s="3"/>
    </row>
    <row r="1313" spans="15:15" x14ac:dyDescent="0.2">
      <c r="O1313" s="3"/>
    </row>
    <row r="1314" spans="15:15" x14ac:dyDescent="0.2">
      <c r="O1314" s="3"/>
    </row>
    <row r="1315" spans="15:15" x14ac:dyDescent="0.2">
      <c r="O1315" s="3"/>
    </row>
    <row r="1316" spans="15:15" x14ac:dyDescent="0.2">
      <c r="O1316" s="3"/>
    </row>
    <row r="1317" spans="15:15" x14ac:dyDescent="0.2">
      <c r="O1317" s="3"/>
    </row>
    <row r="1318" spans="15:15" x14ac:dyDescent="0.2">
      <c r="O1318" s="3"/>
    </row>
    <row r="1319" spans="15:15" x14ac:dyDescent="0.2">
      <c r="O1319" s="3"/>
    </row>
    <row r="1320" spans="15:15" x14ac:dyDescent="0.2">
      <c r="O1320" s="3"/>
    </row>
    <row r="1321" spans="15:15" x14ac:dyDescent="0.2">
      <c r="O1321" s="3"/>
    </row>
    <row r="1322" spans="15:15" x14ac:dyDescent="0.2">
      <c r="O1322" s="3"/>
    </row>
    <row r="1323" spans="15:15" x14ac:dyDescent="0.2">
      <c r="O1323" s="3"/>
    </row>
    <row r="1324" spans="15:15" x14ac:dyDescent="0.2">
      <c r="O1324" s="3"/>
    </row>
    <row r="1325" spans="15:15" x14ac:dyDescent="0.2">
      <c r="O1325" s="3"/>
    </row>
    <row r="1326" spans="15:15" x14ac:dyDescent="0.2">
      <c r="O1326" s="3"/>
    </row>
    <row r="1327" spans="15:15" x14ac:dyDescent="0.2">
      <c r="O1327" s="3"/>
    </row>
    <row r="1328" spans="15:15" x14ac:dyDescent="0.2">
      <c r="O1328" s="3"/>
    </row>
    <row r="1329" spans="15:15" x14ac:dyDescent="0.2">
      <c r="O1329" s="3"/>
    </row>
    <row r="1330" spans="15:15" x14ac:dyDescent="0.2">
      <c r="O1330" s="3"/>
    </row>
    <row r="1331" spans="15:15" x14ac:dyDescent="0.2">
      <c r="O1331" s="3"/>
    </row>
    <row r="1332" spans="15:15" x14ac:dyDescent="0.2">
      <c r="O1332" s="3"/>
    </row>
    <row r="1333" spans="15:15" x14ac:dyDescent="0.2">
      <c r="O1333" s="3"/>
    </row>
    <row r="1334" spans="15:15" x14ac:dyDescent="0.2">
      <c r="O1334" s="3"/>
    </row>
    <row r="1335" spans="15:15" x14ac:dyDescent="0.2">
      <c r="O1335" s="3"/>
    </row>
    <row r="1336" spans="15:15" x14ac:dyDescent="0.2">
      <c r="O1336" s="3"/>
    </row>
    <row r="1337" spans="15:15" x14ac:dyDescent="0.2">
      <c r="O1337" s="3"/>
    </row>
    <row r="1338" spans="15:15" x14ac:dyDescent="0.2">
      <c r="O1338" s="3"/>
    </row>
    <row r="1339" spans="15:15" x14ac:dyDescent="0.2">
      <c r="O1339" s="3"/>
    </row>
    <row r="1340" spans="15:15" x14ac:dyDescent="0.2">
      <c r="O1340" s="3"/>
    </row>
    <row r="1341" spans="15:15" x14ac:dyDescent="0.2">
      <c r="O1341" s="3"/>
    </row>
    <row r="1342" spans="15:15" x14ac:dyDescent="0.2">
      <c r="O1342" s="3"/>
    </row>
    <row r="1343" spans="15:15" x14ac:dyDescent="0.2">
      <c r="O1343" s="3"/>
    </row>
    <row r="1344" spans="15:15" x14ac:dyDescent="0.2">
      <c r="O1344" s="3"/>
    </row>
    <row r="1345" spans="15:15" x14ac:dyDescent="0.2">
      <c r="O1345" s="3"/>
    </row>
    <row r="1346" spans="15:15" x14ac:dyDescent="0.2">
      <c r="O1346" s="3"/>
    </row>
    <row r="1347" spans="15:15" x14ac:dyDescent="0.2">
      <c r="O1347" s="3"/>
    </row>
    <row r="1348" spans="15:15" x14ac:dyDescent="0.2">
      <c r="O1348" s="3"/>
    </row>
    <row r="1349" spans="15:15" x14ac:dyDescent="0.2">
      <c r="O1349" s="3"/>
    </row>
    <row r="1350" spans="15:15" x14ac:dyDescent="0.2">
      <c r="O1350" s="3"/>
    </row>
    <row r="1351" spans="15:15" x14ac:dyDescent="0.2">
      <c r="O1351" s="3"/>
    </row>
    <row r="1352" spans="15:15" x14ac:dyDescent="0.2">
      <c r="O1352" s="3"/>
    </row>
    <row r="1353" spans="15:15" x14ac:dyDescent="0.2">
      <c r="O1353" s="3"/>
    </row>
    <row r="1354" spans="15:15" x14ac:dyDescent="0.2">
      <c r="O1354" s="3"/>
    </row>
    <row r="1355" spans="15:15" x14ac:dyDescent="0.2">
      <c r="O1355" s="3"/>
    </row>
    <row r="1356" spans="15:15" x14ac:dyDescent="0.2">
      <c r="O1356" s="3"/>
    </row>
    <row r="1357" spans="15:15" x14ac:dyDescent="0.2">
      <c r="O1357" s="3"/>
    </row>
    <row r="1358" spans="15:15" x14ac:dyDescent="0.2">
      <c r="O1358" s="3"/>
    </row>
    <row r="1359" spans="15:15" x14ac:dyDescent="0.2">
      <c r="O1359" s="3"/>
    </row>
    <row r="1360" spans="15:15" x14ac:dyDescent="0.2">
      <c r="O1360" s="3"/>
    </row>
    <row r="1361" spans="15:15" x14ac:dyDescent="0.2">
      <c r="O1361" s="3"/>
    </row>
    <row r="1362" spans="15:15" x14ac:dyDescent="0.2">
      <c r="O1362" s="3"/>
    </row>
    <row r="1363" spans="15:15" x14ac:dyDescent="0.2">
      <c r="O1363" s="3"/>
    </row>
    <row r="1364" spans="15:15" x14ac:dyDescent="0.2">
      <c r="O1364" s="3"/>
    </row>
    <row r="1365" spans="15:15" x14ac:dyDescent="0.2">
      <c r="O1365" s="3"/>
    </row>
    <row r="1366" spans="15:15" x14ac:dyDescent="0.2">
      <c r="O1366" s="3"/>
    </row>
    <row r="1367" spans="15:15" x14ac:dyDescent="0.2">
      <c r="O1367" s="3"/>
    </row>
    <row r="1368" spans="15:15" x14ac:dyDescent="0.2">
      <c r="O1368" s="3"/>
    </row>
    <row r="1369" spans="15:15" x14ac:dyDescent="0.2">
      <c r="O1369" s="3"/>
    </row>
    <row r="1370" spans="15:15" x14ac:dyDescent="0.2">
      <c r="O1370" s="3"/>
    </row>
    <row r="1371" spans="15:15" x14ac:dyDescent="0.2">
      <c r="O1371" s="3"/>
    </row>
    <row r="1372" spans="15:15" x14ac:dyDescent="0.2">
      <c r="O1372" s="3"/>
    </row>
    <row r="1373" spans="15:15" x14ac:dyDescent="0.2">
      <c r="O1373" s="3"/>
    </row>
    <row r="1374" spans="15:15" x14ac:dyDescent="0.2">
      <c r="O1374" s="3"/>
    </row>
    <row r="1375" spans="15:15" x14ac:dyDescent="0.2">
      <c r="O1375" s="3"/>
    </row>
    <row r="1376" spans="15:15" x14ac:dyDescent="0.2">
      <c r="O1376" s="3"/>
    </row>
    <row r="1377" spans="15:15" x14ac:dyDescent="0.2">
      <c r="O1377" s="3"/>
    </row>
    <row r="1378" spans="15:15" x14ac:dyDescent="0.2">
      <c r="O1378" s="3"/>
    </row>
    <row r="1379" spans="15:15" x14ac:dyDescent="0.2">
      <c r="O1379" s="3"/>
    </row>
    <row r="1380" spans="15:15" x14ac:dyDescent="0.2">
      <c r="O1380" s="3"/>
    </row>
    <row r="1381" spans="15:15" x14ac:dyDescent="0.2">
      <c r="O1381" s="3"/>
    </row>
    <row r="1382" spans="15:15" x14ac:dyDescent="0.2">
      <c r="O1382" s="3"/>
    </row>
    <row r="1383" spans="15:15" x14ac:dyDescent="0.2">
      <c r="O1383" s="3"/>
    </row>
    <row r="1384" spans="15:15" x14ac:dyDescent="0.2">
      <c r="O1384" s="3"/>
    </row>
    <row r="1385" spans="15:15" x14ac:dyDescent="0.2">
      <c r="O1385" s="3"/>
    </row>
    <row r="1386" spans="15:15" x14ac:dyDescent="0.2">
      <c r="O1386" s="3"/>
    </row>
    <row r="1387" spans="15:15" x14ac:dyDescent="0.2">
      <c r="O1387" s="3"/>
    </row>
    <row r="1388" spans="15:15" x14ac:dyDescent="0.2">
      <c r="O1388" s="3"/>
    </row>
    <row r="1389" spans="15:15" x14ac:dyDescent="0.2">
      <c r="O1389" s="3"/>
    </row>
    <row r="1390" spans="15:15" x14ac:dyDescent="0.2">
      <c r="O1390" s="3"/>
    </row>
    <row r="1391" spans="15:15" x14ac:dyDescent="0.2">
      <c r="O1391" s="3"/>
    </row>
    <row r="1392" spans="15:15" x14ac:dyDescent="0.2">
      <c r="O1392" s="3"/>
    </row>
    <row r="1393" spans="15:15" x14ac:dyDescent="0.2">
      <c r="O1393" s="3"/>
    </row>
    <row r="1394" spans="15:15" x14ac:dyDescent="0.2">
      <c r="O1394" s="3"/>
    </row>
    <row r="1395" spans="15:15" x14ac:dyDescent="0.2">
      <c r="O1395" s="3"/>
    </row>
    <row r="1396" spans="15:15" x14ac:dyDescent="0.2">
      <c r="O1396" s="3"/>
    </row>
    <row r="1397" spans="15:15" x14ac:dyDescent="0.2">
      <c r="O1397" s="3"/>
    </row>
    <row r="1398" spans="15:15" x14ac:dyDescent="0.2">
      <c r="O1398" s="3"/>
    </row>
    <row r="1399" spans="15:15" x14ac:dyDescent="0.2">
      <c r="O1399" s="3"/>
    </row>
    <row r="1400" spans="15:15" x14ac:dyDescent="0.2">
      <c r="O1400" s="3"/>
    </row>
    <row r="1401" spans="15:15" x14ac:dyDescent="0.2">
      <c r="O1401" s="3"/>
    </row>
    <row r="1402" spans="15:15" x14ac:dyDescent="0.2">
      <c r="O1402" s="3"/>
    </row>
    <row r="1403" spans="15:15" x14ac:dyDescent="0.2">
      <c r="O1403" s="3"/>
    </row>
    <row r="1404" spans="15:15" x14ac:dyDescent="0.2">
      <c r="O1404" s="3"/>
    </row>
    <row r="1405" spans="15:15" x14ac:dyDescent="0.2">
      <c r="O1405" s="3"/>
    </row>
    <row r="1406" spans="15:15" x14ac:dyDescent="0.2">
      <c r="O1406" s="3"/>
    </row>
    <row r="1407" spans="15:15" x14ac:dyDescent="0.2">
      <c r="O1407" s="3"/>
    </row>
    <row r="1408" spans="15:15" x14ac:dyDescent="0.2">
      <c r="O1408" s="3"/>
    </row>
    <row r="1409" spans="15:15" x14ac:dyDescent="0.2">
      <c r="O1409" s="3"/>
    </row>
    <row r="1410" spans="15:15" x14ac:dyDescent="0.2">
      <c r="O1410" s="3"/>
    </row>
    <row r="1411" spans="15:15" x14ac:dyDescent="0.2">
      <c r="O1411" s="3"/>
    </row>
    <row r="1412" spans="15:15" x14ac:dyDescent="0.2">
      <c r="O1412" s="3"/>
    </row>
    <row r="1413" spans="15:15" x14ac:dyDescent="0.2">
      <c r="O1413" s="3"/>
    </row>
    <row r="1414" spans="15:15" x14ac:dyDescent="0.2">
      <c r="O1414" s="3"/>
    </row>
    <row r="1415" spans="15:15" x14ac:dyDescent="0.2">
      <c r="O1415" s="3"/>
    </row>
    <row r="1416" spans="15:15" x14ac:dyDescent="0.2">
      <c r="O1416" s="3"/>
    </row>
    <row r="1417" spans="15:15" x14ac:dyDescent="0.2">
      <c r="O1417" s="3"/>
    </row>
    <row r="1418" spans="15:15" x14ac:dyDescent="0.2">
      <c r="O1418" s="3"/>
    </row>
    <row r="1419" spans="15:15" x14ac:dyDescent="0.2">
      <c r="O1419" s="3"/>
    </row>
    <row r="1420" spans="15:15" x14ac:dyDescent="0.2">
      <c r="O1420" s="3"/>
    </row>
    <row r="1421" spans="15:15" x14ac:dyDescent="0.2">
      <c r="O1421" s="3"/>
    </row>
    <row r="1422" spans="15:15" x14ac:dyDescent="0.2">
      <c r="O1422" s="3"/>
    </row>
    <row r="1423" spans="15:15" x14ac:dyDescent="0.2">
      <c r="O1423" s="3"/>
    </row>
    <row r="1424" spans="15:15" x14ac:dyDescent="0.2">
      <c r="O1424" s="3"/>
    </row>
    <row r="1425" spans="15:15" x14ac:dyDescent="0.2">
      <c r="O1425" s="3"/>
    </row>
    <row r="1426" spans="15:15" x14ac:dyDescent="0.2">
      <c r="O1426" s="3"/>
    </row>
    <row r="1427" spans="15:15" x14ac:dyDescent="0.2">
      <c r="O1427" s="3"/>
    </row>
    <row r="1428" spans="15:15" x14ac:dyDescent="0.2">
      <c r="O1428" s="3"/>
    </row>
    <row r="1429" spans="15:15" x14ac:dyDescent="0.2">
      <c r="O1429" s="3"/>
    </row>
    <row r="1430" spans="15:15" x14ac:dyDescent="0.2">
      <c r="O1430" s="3"/>
    </row>
    <row r="1431" spans="15:15" x14ac:dyDescent="0.2">
      <c r="O1431" s="3"/>
    </row>
    <row r="1432" spans="15:15" x14ac:dyDescent="0.2">
      <c r="O1432" s="3"/>
    </row>
    <row r="1433" spans="15:15" x14ac:dyDescent="0.2">
      <c r="O1433" s="3"/>
    </row>
    <row r="1434" spans="15:15" x14ac:dyDescent="0.2">
      <c r="O1434" s="3"/>
    </row>
    <row r="1435" spans="15:15" x14ac:dyDescent="0.2">
      <c r="O1435" s="3"/>
    </row>
    <row r="1436" spans="15:15" x14ac:dyDescent="0.2">
      <c r="O1436" s="3"/>
    </row>
  </sheetData>
  <printOptions gridLines="1"/>
  <pageMargins left="1.25" right="0.25" top="0.25" bottom="0.25" header="0.3" footer="0.3"/>
  <pageSetup paperSize="5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34"/>
  <sheetViews>
    <sheetView zoomScale="110" zoomScaleNormal="110" workbookViewId="0">
      <selection sqref="A1:P91"/>
    </sheetView>
  </sheetViews>
  <sheetFormatPr defaultRowHeight="12.75" x14ac:dyDescent="0.2"/>
  <cols>
    <col min="1" max="1" width="8.140625" customWidth="1"/>
    <col min="2" max="2" width="45.140625" customWidth="1"/>
    <col min="3" max="3" width="3.7109375" customWidth="1"/>
    <col min="4" max="4" width="4.5703125" style="2" hidden="1" customWidth="1"/>
    <col min="5" max="5" width="4.5703125" hidden="1" customWidth="1"/>
    <col min="6" max="6" width="4.5703125" style="3" hidden="1" customWidth="1"/>
    <col min="7" max="7" width="4.5703125" style="4" hidden="1" customWidth="1"/>
    <col min="8" max="8" width="4.5703125" style="5" hidden="1" customWidth="1"/>
    <col min="9" max="9" width="4.5703125" hidden="1" customWidth="1"/>
    <col min="10" max="10" width="4.5703125" style="6" hidden="1" customWidth="1"/>
    <col min="11" max="13" width="4.5703125" hidden="1" customWidth="1"/>
    <col min="14" max="14" width="11.42578125" customWidth="1"/>
    <col min="15" max="15" width="11.28515625" style="75" bestFit="1" customWidth="1"/>
    <col min="16" max="16" width="12.5703125" customWidth="1"/>
  </cols>
  <sheetData>
    <row r="1" spans="1:16" x14ac:dyDescent="0.2">
      <c r="B1" s="1" t="s">
        <v>21</v>
      </c>
      <c r="O1" s="3"/>
    </row>
    <row r="2" spans="1:16" x14ac:dyDescent="0.2">
      <c r="B2" s="1" t="s">
        <v>81</v>
      </c>
      <c r="O2" s="3"/>
    </row>
    <row r="3" spans="1:16" x14ac:dyDescent="0.2">
      <c r="B3" s="1" t="s">
        <v>82</v>
      </c>
      <c r="O3" s="3"/>
    </row>
    <row r="4" spans="1:16" s="7" customFormat="1" x14ac:dyDescent="0.2">
      <c r="D4" s="8">
        <v>2007</v>
      </c>
      <c r="E4" s="9"/>
      <c r="F4" s="10" t="s">
        <v>0</v>
      </c>
      <c r="G4" s="10" t="s">
        <v>0</v>
      </c>
      <c r="H4" s="11" t="s">
        <v>1</v>
      </c>
      <c r="I4" s="12"/>
      <c r="J4" s="12" t="s">
        <v>1</v>
      </c>
      <c r="K4" s="12" t="s">
        <v>1</v>
      </c>
      <c r="L4" s="12" t="s">
        <v>1</v>
      </c>
      <c r="M4" s="12" t="s">
        <v>0</v>
      </c>
      <c r="N4" s="12" t="s">
        <v>1</v>
      </c>
      <c r="O4" s="10" t="s">
        <v>1</v>
      </c>
      <c r="P4" s="12" t="s">
        <v>2</v>
      </c>
    </row>
    <row r="5" spans="1:16" x14ac:dyDescent="0.2">
      <c r="D5" s="14" t="s">
        <v>3</v>
      </c>
      <c r="E5" s="1"/>
      <c r="F5" s="15">
        <v>2007</v>
      </c>
      <c r="G5" s="15">
        <v>2008</v>
      </c>
      <c r="H5" s="16">
        <v>2009</v>
      </c>
      <c r="I5" s="17">
        <v>2013</v>
      </c>
      <c r="J5" s="17">
        <v>2014</v>
      </c>
      <c r="K5" s="17">
        <v>2015</v>
      </c>
      <c r="L5" s="17">
        <v>2016</v>
      </c>
      <c r="M5" s="17">
        <v>2017</v>
      </c>
      <c r="N5" s="15">
        <v>2018</v>
      </c>
      <c r="O5" s="15">
        <v>2019</v>
      </c>
      <c r="P5" s="15">
        <v>2020</v>
      </c>
    </row>
    <row r="6" spans="1:16" x14ac:dyDescent="0.2">
      <c r="D6" s="18"/>
      <c r="H6" s="19"/>
      <c r="O6" s="10" t="s">
        <v>8</v>
      </c>
    </row>
    <row r="7" spans="1:16" x14ac:dyDescent="0.2">
      <c r="D7" s="18"/>
      <c r="H7" s="19"/>
      <c r="O7" s="3"/>
    </row>
    <row r="8" spans="1:16" x14ac:dyDescent="0.2">
      <c r="B8" s="20" t="s">
        <v>4</v>
      </c>
      <c r="D8" s="21"/>
      <c r="F8" s="22">
        <v>37289</v>
      </c>
      <c r="G8" s="23">
        <f>+F91</f>
        <v>106072.14</v>
      </c>
      <c r="H8" s="22">
        <v>93925.34</v>
      </c>
      <c r="I8" s="3">
        <v>141614</v>
      </c>
      <c r="J8" s="24">
        <v>159135</v>
      </c>
      <c r="K8" s="25">
        <v>300090.96999999997</v>
      </c>
      <c r="L8" s="3">
        <v>254737.26</v>
      </c>
      <c r="M8" s="3">
        <v>292372.78999999998</v>
      </c>
      <c r="N8" s="3">
        <v>253265</v>
      </c>
      <c r="O8" s="3">
        <v>272217</v>
      </c>
      <c r="P8" s="3">
        <f>O91</f>
        <v>348548.64</v>
      </c>
    </row>
    <row r="9" spans="1:16" x14ac:dyDescent="0.2">
      <c r="B9" s="26"/>
      <c r="D9" s="27"/>
      <c r="F9" s="24"/>
      <c r="G9" s="23"/>
      <c r="H9" s="22"/>
      <c r="K9" s="3"/>
      <c r="L9" s="64"/>
      <c r="O9" s="3"/>
    </row>
    <row r="10" spans="1:16" x14ac:dyDescent="0.2">
      <c r="B10" s="26"/>
      <c r="D10" s="27"/>
      <c r="F10" s="24"/>
      <c r="G10" s="23"/>
      <c r="H10" s="22"/>
      <c r="K10" s="3"/>
      <c r="L10" s="64"/>
      <c r="O10" s="3"/>
    </row>
    <row r="11" spans="1:16" x14ac:dyDescent="0.2">
      <c r="B11" s="1" t="s">
        <v>5</v>
      </c>
      <c r="D11" s="27"/>
      <c r="F11" s="24"/>
      <c r="G11" s="23"/>
      <c r="H11" s="22"/>
      <c r="K11" s="3"/>
      <c r="L11" s="64"/>
      <c r="O11" s="3"/>
    </row>
    <row r="12" spans="1:16" x14ac:dyDescent="0.2">
      <c r="A12">
        <v>101</v>
      </c>
      <c r="B12" s="26" t="s">
        <v>60</v>
      </c>
      <c r="D12" s="27"/>
      <c r="F12" s="24"/>
      <c r="G12" s="23"/>
      <c r="H12" s="22"/>
      <c r="K12" s="3"/>
      <c r="L12" s="64"/>
      <c r="M12">
        <v>58</v>
      </c>
      <c r="N12">
        <v>92</v>
      </c>
      <c r="O12" s="3">
        <v>2333</v>
      </c>
      <c r="P12" s="3">
        <v>3600</v>
      </c>
    </row>
    <row r="13" spans="1:16" x14ac:dyDescent="0.2">
      <c r="A13">
        <v>103</v>
      </c>
      <c r="B13" s="26" t="s">
        <v>6</v>
      </c>
      <c r="D13" s="28">
        <v>54921</v>
      </c>
      <c r="F13" s="22">
        <v>58417</v>
      </c>
      <c r="G13" s="23">
        <v>87919</v>
      </c>
      <c r="H13" s="22">
        <v>90960.47</v>
      </c>
      <c r="I13" s="29">
        <v>104103</v>
      </c>
      <c r="J13" s="22">
        <v>89866</v>
      </c>
      <c r="K13" s="3">
        <v>60414.47</v>
      </c>
      <c r="L13" s="3">
        <v>57909.31</v>
      </c>
      <c r="M13" s="3">
        <v>58995</v>
      </c>
      <c r="N13" s="3">
        <v>56662</v>
      </c>
      <c r="O13" s="3">
        <v>143216.71</v>
      </c>
      <c r="P13" s="3">
        <v>172294</v>
      </c>
    </row>
    <row r="14" spans="1:16" x14ac:dyDescent="0.2">
      <c r="A14" s="6" t="s">
        <v>51</v>
      </c>
      <c r="B14" s="26" t="s">
        <v>52</v>
      </c>
      <c r="D14" s="28"/>
      <c r="F14" s="22"/>
      <c r="G14" s="23"/>
      <c r="H14" s="22"/>
      <c r="I14" s="29"/>
      <c r="J14" s="22"/>
      <c r="K14" s="3"/>
      <c r="L14" s="3">
        <v>80.099999999999994</v>
      </c>
      <c r="M14" s="3">
        <v>440</v>
      </c>
      <c r="N14" s="3">
        <v>82</v>
      </c>
      <c r="O14" s="3">
        <v>235.36</v>
      </c>
      <c r="P14" s="3">
        <v>100</v>
      </c>
    </row>
    <row r="15" spans="1:16" x14ac:dyDescent="0.2">
      <c r="A15" s="6" t="s">
        <v>54</v>
      </c>
      <c r="B15" s="26" t="s">
        <v>7</v>
      </c>
      <c r="D15" s="28"/>
      <c r="F15" s="22"/>
      <c r="G15" s="23"/>
      <c r="H15" s="22"/>
      <c r="I15" s="29"/>
      <c r="J15" s="22"/>
      <c r="K15" s="3"/>
      <c r="L15" s="3">
        <v>8510.81</v>
      </c>
      <c r="M15" s="3">
        <v>9607</v>
      </c>
      <c r="N15" s="3">
        <v>8975</v>
      </c>
      <c r="O15" s="3">
        <v>20956.740000000002</v>
      </c>
      <c r="P15" s="3">
        <v>15000</v>
      </c>
    </row>
    <row r="16" spans="1:16" x14ac:dyDescent="0.2">
      <c r="A16" s="6" t="s">
        <v>53</v>
      </c>
      <c r="B16" s="26" t="s">
        <v>55</v>
      </c>
      <c r="D16" s="28"/>
      <c r="F16" s="22"/>
      <c r="G16" s="23"/>
      <c r="H16" s="22"/>
      <c r="I16" s="29"/>
      <c r="J16" s="22"/>
      <c r="K16" s="3"/>
      <c r="L16" s="3">
        <v>3897.7</v>
      </c>
      <c r="M16" s="3">
        <v>4235</v>
      </c>
      <c r="N16" s="3">
        <v>3970</v>
      </c>
      <c r="O16" s="3">
        <v>10782.18</v>
      </c>
      <c r="P16" s="3">
        <v>13785</v>
      </c>
    </row>
    <row r="17" spans="1:16" x14ac:dyDescent="0.2">
      <c r="A17" s="6" t="s">
        <v>58</v>
      </c>
      <c r="B17" s="26" t="s">
        <v>59</v>
      </c>
      <c r="D17" s="28"/>
      <c r="F17" s="22"/>
      <c r="G17" s="23"/>
      <c r="H17" s="22"/>
      <c r="I17" s="29"/>
      <c r="J17" s="22"/>
      <c r="K17" s="3"/>
      <c r="L17" s="3"/>
      <c r="M17" s="3">
        <v>-115</v>
      </c>
      <c r="N17" s="3"/>
      <c r="O17" s="3">
        <v>-104.02</v>
      </c>
      <c r="P17" s="3">
        <v>-50</v>
      </c>
    </row>
    <row r="18" spans="1:16" x14ac:dyDescent="0.2">
      <c r="A18" s="6" t="s">
        <v>72</v>
      </c>
      <c r="B18" s="26" t="s">
        <v>73</v>
      </c>
      <c r="D18" s="28"/>
      <c r="F18" s="22"/>
      <c r="G18" s="23"/>
      <c r="H18" s="22"/>
      <c r="I18" s="29"/>
      <c r="J18" s="22"/>
      <c r="K18" s="3"/>
      <c r="L18" s="3"/>
      <c r="M18" s="3"/>
      <c r="N18" s="3">
        <v>3725</v>
      </c>
      <c r="O18" s="3">
        <v>5336.59</v>
      </c>
      <c r="P18" s="3">
        <v>3800</v>
      </c>
    </row>
    <row r="19" spans="1:16" x14ac:dyDescent="0.2">
      <c r="A19">
        <v>104</v>
      </c>
      <c r="B19" s="26" t="s">
        <v>9</v>
      </c>
      <c r="D19" s="31">
        <v>29745</v>
      </c>
      <c r="F19" s="22">
        <v>83029</v>
      </c>
      <c r="G19" s="23">
        <v>192271</v>
      </c>
      <c r="H19" s="22">
        <v>5623</v>
      </c>
      <c r="I19" s="32">
        <v>40986</v>
      </c>
      <c r="J19" s="23">
        <v>5347</v>
      </c>
      <c r="K19" s="25">
        <v>0</v>
      </c>
      <c r="L19" s="3">
        <v>23818</v>
      </c>
      <c r="M19" s="64">
        <v>0</v>
      </c>
      <c r="N19" s="3">
        <v>1500</v>
      </c>
      <c r="O19" s="3">
        <v>9180</v>
      </c>
      <c r="P19" s="3">
        <v>10000</v>
      </c>
    </row>
    <row r="20" spans="1:16" x14ac:dyDescent="0.2">
      <c r="A20">
        <v>106</v>
      </c>
      <c r="B20" s="26" t="s">
        <v>10</v>
      </c>
      <c r="D20" s="31"/>
      <c r="F20" s="22"/>
      <c r="G20" s="23"/>
      <c r="H20" s="22"/>
      <c r="I20" s="32"/>
      <c r="J20" s="23"/>
      <c r="K20" s="25">
        <v>87.3</v>
      </c>
      <c r="L20" s="3">
        <v>624.09</v>
      </c>
      <c r="M20" s="64">
        <v>503</v>
      </c>
      <c r="N20" s="3">
        <v>1086</v>
      </c>
      <c r="O20" s="3">
        <v>18788.11</v>
      </c>
      <c r="P20" s="3">
        <v>1000</v>
      </c>
    </row>
    <row r="21" spans="1:16" ht="13.5" thickBot="1" x14ac:dyDescent="0.25">
      <c r="A21">
        <v>105</v>
      </c>
      <c r="B21" s="33" t="s">
        <v>22</v>
      </c>
      <c r="C21" s="34"/>
      <c r="D21" s="35">
        <v>10178.040000000001</v>
      </c>
      <c r="E21" s="34"/>
      <c r="F21" s="36">
        <v>17828</v>
      </c>
      <c r="G21" s="36">
        <v>384</v>
      </c>
      <c r="H21" s="36">
        <v>7923.34</v>
      </c>
      <c r="I21" s="36">
        <v>7313</v>
      </c>
      <c r="J21" s="37">
        <v>3343</v>
      </c>
      <c r="K21" s="38"/>
      <c r="L21" s="65">
        <v>300</v>
      </c>
      <c r="M21" s="37">
        <v>14571</v>
      </c>
      <c r="N21" s="65">
        <v>29356</v>
      </c>
      <c r="O21" s="65">
        <v>31888.93</v>
      </c>
      <c r="P21" s="65">
        <v>20000</v>
      </c>
    </row>
    <row r="22" spans="1:16" x14ac:dyDescent="0.2">
      <c r="A22" s="30" t="s">
        <v>8</v>
      </c>
      <c r="B22" s="39" t="s">
        <v>11</v>
      </c>
      <c r="D22" s="31">
        <f>SUM(D13:D21)</f>
        <v>94844.040000000008</v>
      </c>
      <c r="F22" s="22">
        <f t="shared" ref="F22:L22" si="0">SUM(F13:F21)</f>
        <v>159274</v>
      </c>
      <c r="G22" s="22">
        <f t="shared" si="0"/>
        <v>280574</v>
      </c>
      <c r="H22" s="22">
        <f t="shared" si="0"/>
        <v>104506.81</v>
      </c>
      <c r="I22" s="22">
        <f t="shared" si="0"/>
        <v>152402</v>
      </c>
      <c r="J22" s="24">
        <f t="shared" si="0"/>
        <v>98556</v>
      </c>
      <c r="K22" s="25">
        <f t="shared" si="0"/>
        <v>60501.770000000004</v>
      </c>
      <c r="L22" s="3">
        <f t="shared" si="0"/>
        <v>95140.01</v>
      </c>
      <c r="M22" s="3">
        <f>SUM(M12:M21)</f>
        <v>88294</v>
      </c>
      <c r="N22" s="76">
        <f>SUM(N12:N21)</f>
        <v>105448</v>
      </c>
      <c r="O22" s="3">
        <f>SUM(O12:O21)</f>
        <v>242613.59999999998</v>
      </c>
      <c r="P22" s="3">
        <f>SUM(P12:P21)</f>
        <v>239529</v>
      </c>
    </row>
    <row r="23" spans="1:16" x14ac:dyDescent="0.2">
      <c r="B23" s="40"/>
      <c r="D23" s="31"/>
      <c r="F23" s="24"/>
      <c r="G23" s="23"/>
      <c r="H23" s="22"/>
      <c r="I23" s="41"/>
      <c r="J23" s="24"/>
      <c r="K23" s="25"/>
      <c r="L23" s="3"/>
      <c r="O23" s="3"/>
      <c r="P23" s="3"/>
    </row>
    <row r="24" spans="1:16" x14ac:dyDescent="0.2">
      <c r="B24" s="1" t="s">
        <v>12</v>
      </c>
      <c r="D24" s="31"/>
      <c r="F24" s="24"/>
      <c r="G24" s="23">
        <f>SUM(G22+G8)</f>
        <v>386646.14</v>
      </c>
      <c r="H24" s="23">
        <f>SUM(H22+H8)</f>
        <v>198432.15</v>
      </c>
      <c r="I24" s="23">
        <f>SUM(I8+I22)</f>
        <v>294016</v>
      </c>
      <c r="J24" s="24">
        <f t="shared" ref="J24:P24" si="1">SUM(J22+J8)</f>
        <v>257691</v>
      </c>
      <c r="K24" s="25">
        <f t="shared" si="1"/>
        <v>360592.74</v>
      </c>
      <c r="L24" s="3">
        <f t="shared" si="1"/>
        <v>349877.27</v>
      </c>
      <c r="M24" s="3">
        <f t="shared" si="1"/>
        <v>380666.79</v>
      </c>
      <c r="N24" s="76">
        <f t="shared" si="1"/>
        <v>358713</v>
      </c>
      <c r="O24" s="3">
        <f t="shared" si="1"/>
        <v>514830.6</v>
      </c>
      <c r="P24" s="3">
        <f t="shared" si="1"/>
        <v>588077.64</v>
      </c>
    </row>
    <row r="25" spans="1:16" x14ac:dyDescent="0.2">
      <c r="D25" s="31"/>
      <c r="F25" s="24"/>
      <c r="G25" s="23"/>
      <c r="H25" s="22"/>
      <c r="I25" s="41"/>
      <c r="K25" s="25"/>
      <c r="O25" s="3"/>
    </row>
    <row r="26" spans="1:16" x14ac:dyDescent="0.2">
      <c r="B26" s="39" t="s">
        <v>13</v>
      </c>
      <c r="D26" s="31"/>
      <c r="F26" s="24"/>
      <c r="G26" s="23"/>
      <c r="H26" s="22"/>
      <c r="I26" s="41"/>
      <c r="K26" s="25"/>
      <c r="O26" s="3"/>
    </row>
    <row r="27" spans="1:16" x14ac:dyDescent="0.2">
      <c r="B27" s="39"/>
      <c r="D27" s="31"/>
      <c r="F27" s="24"/>
      <c r="G27" s="23"/>
      <c r="H27" s="22"/>
      <c r="I27" s="41"/>
      <c r="K27" s="25"/>
      <c r="O27" s="3"/>
    </row>
    <row r="28" spans="1:16" x14ac:dyDescent="0.2">
      <c r="B28" s="42" t="s">
        <v>76</v>
      </c>
      <c r="D28" s="31"/>
      <c r="F28" s="24"/>
      <c r="G28" s="23"/>
      <c r="H28" s="22"/>
      <c r="I28" s="41"/>
      <c r="K28" s="25"/>
      <c r="O28" s="3"/>
    </row>
    <row r="29" spans="1:16" x14ac:dyDescent="0.2">
      <c r="A29" s="1" t="s">
        <v>8</v>
      </c>
      <c r="B29" s="44"/>
      <c r="D29" s="28"/>
      <c r="F29" s="22"/>
      <c r="G29" s="22"/>
      <c r="H29" s="22"/>
      <c r="I29" s="22"/>
      <c r="J29" s="22"/>
      <c r="K29" s="25"/>
      <c r="L29" s="22"/>
      <c r="M29" s="3"/>
      <c r="O29" s="3"/>
    </row>
    <row r="30" spans="1:16" x14ac:dyDescent="0.2">
      <c r="A30">
        <v>201</v>
      </c>
      <c r="B30" s="43" t="s">
        <v>47</v>
      </c>
      <c r="I30">
        <v>4664</v>
      </c>
      <c r="J30" s="24">
        <v>3339</v>
      </c>
      <c r="K30" s="25">
        <v>2791</v>
      </c>
      <c r="L30" s="3">
        <v>3368</v>
      </c>
      <c r="M30" s="3">
        <v>556</v>
      </c>
      <c r="N30" s="3">
        <v>866</v>
      </c>
      <c r="O30" s="3">
        <v>1300.5899999999999</v>
      </c>
      <c r="P30" s="3">
        <v>2000</v>
      </c>
    </row>
    <row r="31" spans="1:16" x14ac:dyDescent="0.2">
      <c r="A31" s="6" t="s">
        <v>77</v>
      </c>
      <c r="B31" s="43" t="s">
        <v>78</v>
      </c>
      <c r="J31" s="24"/>
      <c r="K31" s="25"/>
      <c r="L31" s="3"/>
      <c r="M31" s="3"/>
      <c r="N31" s="3">
        <v>14640</v>
      </c>
      <c r="O31" s="3">
        <v>0</v>
      </c>
      <c r="P31" s="3">
        <v>1000</v>
      </c>
    </row>
    <row r="32" spans="1:16" x14ac:dyDescent="0.2">
      <c r="A32">
        <v>202</v>
      </c>
      <c r="B32" s="43" t="s">
        <v>23</v>
      </c>
      <c r="J32" s="24"/>
      <c r="K32" s="25">
        <v>1738</v>
      </c>
      <c r="L32" s="3">
        <v>1334.89</v>
      </c>
      <c r="M32" s="3">
        <v>1033</v>
      </c>
      <c r="N32" s="3">
        <v>1214</v>
      </c>
      <c r="O32" s="3">
        <v>3073.87</v>
      </c>
      <c r="P32" s="3">
        <v>3500</v>
      </c>
    </row>
    <row r="33" spans="1:16" x14ac:dyDescent="0.2">
      <c r="A33">
        <v>203</v>
      </c>
      <c r="B33" s="43" t="s">
        <v>24</v>
      </c>
      <c r="J33" s="24">
        <v>767</v>
      </c>
      <c r="K33" s="25">
        <v>13589</v>
      </c>
      <c r="L33" s="3">
        <v>15499</v>
      </c>
      <c r="M33" s="3">
        <v>15719</v>
      </c>
      <c r="N33" s="3">
        <v>15556</v>
      </c>
      <c r="O33" s="3">
        <v>30867</v>
      </c>
      <c r="P33" s="3">
        <v>34458</v>
      </c>
    </row>
    <row r="34" spans="1:16" x14ac:dyDescent="0.2">
      <c r="A34" s="6" t="s">
        <v>61</v>
      </c>
      <c r="B34" s="43" t="s">
        <v>62</v>
      </c>
      <c r="J34" s="24"/>
      <c r="K34" s="25"/>
      <c r="L34" s="3"/>
      <c r="M34" s="3">
        <v>57.89</v>
      </c>
      <c r="N34" s="3"/>
      <c r="O34" s="3">
        <v>0</v>
      </c>
      <c r="P34" s="3">
        <v>400</v>
      </c>
    </row>
    <row r="35" spans="1:16" x14ac:dyDescent="0.2">
      <c r="A35">
        <v>204</v>
      </c>
      <c r="B35" s="43" t="s">
        <v>25</v>
      </c>
      <c r="J35" s="24">
        <v>2345</v>
      </c>
      <c r="K35" s="25">
        <v>1737</v>
      </c>
      <c r="L35" s="3">
        <v>685.09</v>
      </c>
      <c r="M35" s="3">
        <v>848</v>
      </c>
      <c r="N35" s="3">
        <v>680</v>
      </c>
      <c r="O35" s="3">
        <v>690</v>
      </c>
      <c r="P35" s="3">
        <v>2000</v>
      </c>
    </row>
    <row r="36" spans="1:16" x14ac:dyDescent="0.2">
      <c r="A36">
        <v>205</v>
      </c>
      <c r="B36" s="43" t="s">
        <v>26</v>
      </c>
      <c r="J36" s="24">
        <v>1394</v>
      </c>
      <c r="K36" s="25"/>
      <c r="L36" s="3">
        <v>1217.8</v>
      </c>
      <c r="M36" s="3">
        <v>1053.52</v>
      </c>
      <c r="N36" s="3">
        <v>913</v>
      </c>
      <c r="O36" s="3">
        <v>459.26</v>
      </c>
      <c r="P36" s="3">
        <v>2000</v>
      </c>
    </row>
    <row r="37" spans="1:16" x14ac:dyDescent="0.2">
      <c r="A37">
        <v>206</v>
      </c>
      <c r="B37" s="43" t="s">
        <v>48</v>
      </c>
      <c r="J37" s="24"/>
      <c r="K37" s="25"/>
      <c r="L37" s="3">
        <v>1950</v>
      </c>
      <c r="M37" s="3">
        <v>7800</v>
      </c>
      <c r="N37" s="3">
        <v>7800</v>
      </c>
      <c r="O37" s="3">
        <v>8400</v>
      </c>
      <c r="P37" s="3">
        <v>8400</v>
      </c>
    </row>
    <row r="38" spans="1:16" x14ac:dyDescent="0.2">
      <c r="A38">
        <v>207</v>
      </c>
      <c r="B38" s="43" t="s">
        <v>63</v>
      </c>
      <c r="J38" s="24"/>
      <c r="K38" s="25"/>
      <c r="L38" s="3"/>
      <c r="M38" s="3">
        <v>242</v>
      </c>
      <c r="N38" s="3">
        <v>155</v>
      </c>
      <c r="O38" s="3">
        <v>341.2</v>
      </c>
      <c r="P38" s="3">
        <v>1000</v>
      </c>
    </row>
    <row r="39" spans="1:16" x14ac:dyDescent="0.2">
      <c r="A39">
        <v>208</v>
      </c>
      <c r="B39" s="43" t="s">
        <v>64</v>
      </c>
      <c r="J39" s="24"/>
      <c r="K39" s="25"/>
      <c r="L39" s="3"/>
      <c r="M39" s="3">
        <v>14.37</v>
      </c>
      <c r="N39" s="3"/>
      <c r="O39" s="3">
        <v>45</v>
      </c>
      <c r="P39" s="3">
        <v>0</v>
      </c>
    </row>
    <row r="40" spans="1:16" x14ac:dyDescent="0.2">
      <c r="A40">
        <v>209</v>
      </c>
      <c r="B40" s="43" t="s">
        <v>65</v>
      </c>
      <c r="J40" s="24"/>
      <c r="K40" s="25"/>
      <c r="L40" s="3"/>
      <c r="M40" s="3">
        <v>288.89999999999998</v>
      </c>
      <c r="N40" s="3"/>
      <c r="O40" s="3">
        <v>508.85</v>
      </c>
      <c r="P40" s="3">
        <v>1500</v>
      </c>
    </row>
    <row r="41" spans="1:16" x14ac:dyDescent="0.2">
      <c r="A41">
        <v>210</v>
      </c>
      <c r="B41" s="43" t="e">
        <f>-SITE INSPECTION</f>
        <v>#NAME?</v>
      </c>
      <c r="D41" s="31"/>
      <c r="F41" s="22"/>
      <c r="G41" s="22"/>
      <c r="H41" s="22"/>
      <c r="I41" s="22"/>
      <c r="J41" s="22"/>
      <c r="K41" s="25"/>
      <c r="M41" s="3"/>
      <c r="O41" s="3">
        <v>1092</v>
      </c>
    </row>
    <row r="42" spans="1:16" x14ac:dyDescent="0.2">
      <c r="B42" s="43"/>
      <c r="D42" s="31"/>
      <c r="F42" s="22"/>
      <c r="G42" s="22"/>
      <c r="H42" s="22"/>
      <c r="I42" s="22"/>
      <c r="J42" s="22"/>
      <c r="K42" s="25"/>
      <c r="M42" s="3"/>
      <c r="O42" s="3"/>
    </row>
    <row r="43" spans="1:16" s="1" customFormat="1" x14ac:dyDescent="0.2">
      <c r="A43" s="1">
        <v>300</v>
      </c>
      <c r="B43" s="44" t="s">
        <v>30</v>
      </c>
      <c r="D43" s="54">
        <v>676.8</v>
      </c>
      <c r="F43" s="66">
        <v>2119.4499999999998</v>
      </c>
      <c r="G43" s="66">
        <v>5112</v>
      </c>
      <c r="H43" s="66">
        <v>3772.91</v>
      </c>
      <c r="I43" s="66">
        <v>3069</v>
      </c>
      <c r="J43" s="66">
        <v>4398</v>
      </c>
      <c r="K43" s="13"/>
      <c r="L43" s="13" t="s">
        <v>8</v>
      </c>
      <c r="M43" s="13" t="s">
        <v>8</v>
      </c>
      <c r="O43" s="13"/>
    </row>
    <row r="44" spans="1:16" x14ac:dyDescent="0.2">
      <c r="A44">
        <v>301</v>
      </c>
      <c r="B44" s="43" t="s">
        <v>27</v>
      </c>
      <c r="D44" s="31">
        <v>2252.4</v>
      </c>
      <c r="F44" s="22">
        <v>2790.07</v>
      </c>
      <c r="G44" s="22">
        <v>3058</v>
      </c>
      <c r="H44" s="22">
        <v>3823</v>
      </c>
      <c r="I44" s="22">
        <v>367</v>
      </c>
      <c r="J44" s="22">
        <v>572</v>
      </c>
      <c r="K44" s="25">
        <v>9615</v>
      </c>
      <c r="L44" s="3">
        <v>8399</v>
      </c>
      <c r="M44" s="3">
        <v>8561</v>
      </c>
      <c r="N44" s="3">
        <v>8335</v>
      </c>
      <c r="O44" s="3">
        <v>9320</v>
      </c>
      <c r="P44" s="3">
        <v>9500</v>
      </c>
    </row>
    <row r="45" spans="1:16" x14ac:dyDescent="0.2">
      <c r="A45">
        <v>302</v>
      </c>
      <c r="B45" s="43" t="s">
        <v>14</v>
      </c>
      <c r="D45" s="28">
        <v>9847</v>
      </c>
      <c r="F45" s="22">
        <v>4870</v>
      </c>
      <c r="G45" s="22">
        <v>-2211</v>
      </c>
      <c r="H45" s="22">
        <v>4700.16</v>
      </c>
      <c r="I45" s="22">
        <v>2620</v>
      </c>
      <c r="J45" s="22">
        <v>2345</v>
      </c>
      <c r="K45" s="25">
        <v>2428</v>
      </c>
      <c r="L45" s="22">
        <v>3592.48</v>
      </c>
      <c r="M45" s="3">
        <v>1700</v>
      </c>
      <c r="N45" s="3">
        <v>2724</v>
      </c>
      <c r="O45" s="3">
        <v>1041</v>
      </c>
      <c r="P45" s="3">
        <v>1500</v>
      </c>
    </row>
    <row r="46" spans="1:16" x14ac:dyDescent="0.2">
      <c r="A46">
        <v>303</v>
      </c>
      <c r="B46" s="43" t="s">
        <v>28</v>
      </c>
      <c r="D46" s="28">
        <v>2211.4</v>
      </c>
      <c r="F46" s="22">
        <v>3166.37</v>
      </c>
      <c r="G46" s="22">
        <v>4662</v>
      </c>
      <c r="H46" s="22">
        <v>4380.28</v>
      </c>
      <c r="I46" s="22">
        <v>4553</v>
      </c>
      <c r="J46" s="22">
        <v>4962</v>
      </c>
      <c r="K46" s="25">
        <v>3405</v>
      </c>
      <c r="L46" s="22">
        <v>4020.97</v>
      </c>
      <c r="M46" s="3">
        <v>4222</v>
      </c>
      <c r="N46" s="3">
        <v>4151</v>
      </c>
      <c r="O46" s="3">
        <v>4378</v>
      </c>
      <c r="P46" s="3">
        <v>4200</v>
      </c>
    </row>
    <row r="47" spans="1:16" x14ac:dyDescent="0.2">
      <c r="A47">
        <v>304</v>
      </c>
      <c r="B47" s="43" t="s">
        <v>29</v>
      </c>
      <c r="D47" s="28"/>
      <c r="F47" s="22">
        <v>0</v>
      </c>
      <c r="G47" s="22">
        <v>0</v>
      </c>
      <c r="H47" s="22">
        <v>0</v>
      </c>
      <c r="I47" s="22"/>
      <c r="J47" s="22">
        <v>0</v>
      </c>
      <c r="K47" s="25">
        <v>5100</v>
      </c>
      <c r="L47" s="22">
        <v>1800.95</v>
      </c>
      <c r="M47" s="3">
        <v>3500</v>
      </c>
      <c r="N47" s="3">
        <v>916</v>
      </c>
      <c r="O47" s="3">
        <v>590.11</v>
      </c>
      <c r="P47" s="3">
        <v>5000</v>
      </c>
    </row>
    <row r="48" spans="1:16" x14ac:dyDescent="0.2">
      <c r="A48">
        <v>305</v>
      </c>
      <c r="B48" s="43" t="s">
        <v>66</v>
      </c>
      <c r="D48" s="28"/>
      <c r="F48" s="22"/>
      <c r="G48" s="22"/>
      <c r="H48" s="22"/>
      <c r="I48" s="22"/>
      <c r="J48" s="22"/>
      <c r="K48" s="25"/>
      <c r="L48" s="22"/>
      <c r="M48" s="3">
        <v>1436</v>
      </c>
      <c r="N48" s="3" t="s">
        <v>8</v>
      </c>
      <c r="O48" s="3">
        <v>1148.1600000000001</v>
      </c>
      <c r="P48" s="3">
        <v>1500</v>
      </c>
    </row>
    <row r="49" spans="1:16" x14ac:dyDescent="0.2">
      <c r="A49">
        <v>306</v>
      </c>
      <c r="B49" s="43" t="s">
        <v>74</v>
      </c>
      <c r="D49" s="28"/>
      <c r="F49" s="22"/>
      <c r="G49" s="22"/>
      <c r="H49" s="22"/>
      <c r="I49" s="22"/>
      <c r="J49" s="22"/>
      <c r="K49" s="25"/>
      <c r="L49" s="22"/>
      <c r="M49" s="3"/>
      <c r="N49" s="3">
        <v>24</v>
      </c>
      <c r="O49" s="3">
        <v>0</v>
      </c>
      <c r="P49" s="3">
        <v>1000</v>
      </c>
    </row>
    <row r="50" spans="1:16" x14ac:dyDescent="0.2">
      <c r="B50" s="43"/>
      <c r="D50" s="28"/>
      <c r="F50" s="22"/>
      <c r="G50" s="22"/>
      <c r="H50" s="22"/>
      <c r="I50" s="22"/>
      <c r="J50" s="22"/>
      <c r="K50" s="25"/>
      <c r="L50" s="22"/>
      <c r="M50" s="3"/>
      <c r="O50" s="3"/>
    </row>
    <row r="51" spans="1:16" x14ac:dyDescent="0.2">
      <c r="A51" s="30" t="s">
        <v>8</v>
      </c>
      <c r="B51" s="44" t="s">
        <v>34</v>
      </c>
      <c r="D51" s="28">
        <v>1596.61</v>
      </c>
      <c r="F51" s="22"/>
      <c r="G51" s="22"/>
      <c r="H51" s="22"/>
      <c r="K51" s="25"/>
      <c r="M51" s="3"/>
      <c r="O51" s="3"/>
    </row>
    <row r="52" spans="1:16" x14ac:dyDescent="0.2">
      <c r="A52">
        <v>401</v>
      </c>
      <c r="B52" s="43" t="s">
        <v>31</v>
      </c>
      <c r="D52" s="31"/>
      <c r="F52" s="22">
        <v>1844.42</v>
      </c>
      <c r="G52" s="45">
        <v>9943</v>
      </c>
      <c r="H52" s="22">
        <v>1063.9000000000001</v>
      </c>
      <c r="I52" s="22">
        <v>7842</v>
      </c>
      <c r="J52" s="22">
        <v>2314</v>
      </c>
      <c r="K52" s="25">
        <v>3018</v>
      </c>
      <c r="L52" s="3">
        <v>945</v>
      </c>
      <c r="M52" s="3">
        <v>2123</v>
      </c>
      <c r="N52" s="3">
        <v>3040</v>
      </c>
      <c r="O52" s="3">
        <v>10932.29</v>
      </c>
      <c r="P52" s="3">
        <v>10000</v>
      </c>
    </row>
    <row r="53" spans="1:16" x14ac:dyDescent="0.2">
      <c r="A53">
        <v>402</v>
      </c>
      <c r="B53" s="43" t="s">
        <v>32</v>
      </c>
      <c r="D53" s="31"/>
      <c r="F53" s="22">
        <v>0</v>
      </c>
      <c r="G53" s="22">
        <v>0</v>
      </c>
      <c r="H53" s="22">
        <v>0</v>
      </c>
      <c r="I53" s="22">
        <v>722</v>
      </c>
      <c r="J53" s="24">
        <v>0</v>
      </c>
      <c r="K53" s="25">
        <v>1750</v>
      </c>
      <c r="L53" s="24">
        <v>1443.57</v>
      </c>
      <c r="M53" s="3">
        <v>1832</v>
      </c>
      <c r="N53" s="24">
        <v>1908</v>
      </c>
      <c r="O53" s="3">
        <v>1362.53</v>
      </c>
      <c r="P53" s="3">
        <v>3500</v>
      </c>
    </row>
    <row r="54" spans="1:16" x14ac:dyDescent="0.2">
      <c r="A54">
        <v>403</v>
      </c>
      <c r="B54" s="43" t="s">
        <v>33</v>
      </c>
      <c r="D54" s="31"/>
      <c r="F54" s="22"/>
      <c r="G54" s="22"/>
      <c r="H54" s="22"/>
      <c r="I54" s="22"/>
      <c r="J54" s="24"/>
      <c r="K54" s="25">
        <v>1969</v>
      </c>
      <c r="L54" s="24">
        <v>6128.14</v>
      </c>
      <c r="M54" s="3">
        <v>40</v>
      </c>
      <c r="N54" s="24">
        <v>261</v>
      </c>
      <c r="O54" s="3">
        <v>5.96</v>
      </c>
      <c r="P54" s="3">
        <v>6000</v>
      </c>
    </row>
    <row r="55" spans="1:16" x14ac:dyDescent="0.2">
      <c r="A55">
        <v>404</v>
      </c>
      <c r="B55" s="43" t="s">
        <v>67</v>
      </c>
      <c r="D55" s="31"/>
      <c r="F55" s="22"/>
      <c r="G55" s="22"/>
      <c r="H55" s="22"/>
      <c r="I55" s="22"/>
      <c r="J55" s="24"/>
      <c r="K55" s="25"/>
      <c r="L55" s="24"/>
      <c r="M55" s="3">
        <v>169</v>
      </c>
      <c r="N55" s="24">
        <v>140</v>
      </c>
      <c r="O55" s="3">
        <v>140</v>
      </c>
      <c r="P55" s="3">
        <v>140</v>
      </c>
    </row>
    <row r="56" spans="1:16" x14ac:dyDescent="0.2">
      <c r="B56" s="43"/>
      <c r="D56" s="31"/>
      <c r="F56" s="22"/>
      <c r="G56" s="22"/>
      <c r="H56" s="22"/>
      <c r="I56" s="22"/>
      <c r="J56" s="24"/>
      <c r="K56" s="25"/>
      <c r="L56" s="24"/>
      <c r="M56" s="3"/>
      <c r="O56" s="3"/>
    </row>
    <row r="57" spans="1:16" x14ac:dyDescent="0.2">
      <c r="B57" s="44" t="s">
        <v>35</v>
      </c>
      <c r="D57" s="28"/>
      <c r="F57" s="22"/>
      <c r="G57" s="22"/>
      <c r="H57" s="22"/>
      <c r="I57" s="22"/>
      <c r="K57" s="25"/>
      <c r="M57" s="3"/>
      <c r="O57" s="3"/>
    </row>
    <row r="58" spans="1:16" x14ac:dyDescent="0.2">
      <c r="A58">
        <v>501</v>
      </c>
      <c r="B58" s="43" t="s">
        <v>38</v>
      </c>
      <c r="D58" s="28"/>
      <c r="F58" s="22">
        <v>100</v>
      </c>
      <c r="G58" s="22">
        <v>225</v>
      </c>
      <c r="H58" s="22">
        <v>3097.26</v>
      </c>
      <c r="I58" s="22">
        <v>3376</v>
      </c>
      <c r="J58" s="22">
        <v>3086</v>
      </c>
      <c r="K58" s="25">
        <v>507</v>
      </c>
      <c r="L58" s="22">
        <v>34.68</v>
      </c>
      <c r="M58" s="3">
        <v>82</v>
      </c>
      <c r="N58" s="22">
        <v>0</v>
      </c>
      <c r="O58" s="3">
        <v>357.48</v>
      </c>
      <c r="P58" s="3">
        <v>8000</v>
      </c>
    </row>
    <row r="59" spans="1:16" x14ac:dyDescent="0.2">
      <c r="A59">
        <v>502</v>
      </c>
      <c r="B59" s="43" t="s">
        <v>39</v>
      </c>
      <c r="D59" s="28"/>
      <c r="F59" s="22">
        <v>0</v>
      </c>
      <c r="G59" s="22">
        <v>0</v>
      </c>
      <c r="H59" s="22">
        <v>4807.8500000000004</v>
      </c>
      <c r="I59" s="22">
        <v>455</v>
      </c>
      <c r="J59" s="22">
        <v>451</v>
      </c>
      <c r="K59" s="25">
        <v>4850</v>
      </c>
      <c r="L59" s="22">
        <v>3917.42</v>
      </c>
      <c r="M59" s="3">
        <v>4178</v>
      </c>
      <c r="N59" s="22">
        <v>3234</v>
      </c>
      <c r="O59" s="3">
        <v>4063.7</v>
      </c>
      <c r="P59" s="22">
        <v>6000</v>
      </c>
    </row>
    <row r="60" spans="1:16" x14ac:dyDescent="0.2">
      <c r="A60">
        <v>503</v>
      </c>
      <c r="B60" s="43" t="s">
        <v>68</v>
      </c>
      <c r="D60" s="28"/>
      <c r="F60" s="22"/>
      <c r="G60" s="22"/>
      <c r="H60" s="22"/>
      <c r="I60" s="22"/>
      <c r="J60" s="22"/>
      <c r="K60" s="25"/>
      <c r="L60" s="22"/>
      <c r="M60" s="3">
        <v>5</v>
      </c>
      <c r="N60" s="22"/>
      <c r="O60" s="3">
        <v>94.52</v>
      </c>
      <c r="P60" s="3">
        <v>2000</v>
      </c>
    </row>
    <row r="61" spans="1:16" x14ac:dyDescent="0.2">
      <c r="B61" s="46"/>
      <c r="D61" s="28"/>
      <c r="F61" s="22"/>
      <c r="G61" s="22"/>
      <c r="H61" s="22"/>
      <c r="I61" s="22"/>
      <c r="J61" s="22"/>
      <c r="K61" s="25"/>
      <c r="L61" s="22"/>
      <c r="M61" s="3"/>
      <c r="O61" s="3"/>
    </row>
    <row r="62" spans="1:16" x14ac:dyDescent="0.2">
      <c r="A62" s="30" t="s">
        <v>8</v>
      </c>
      <c r="B62" s="44" t="s">
        <v>36</v>
      </c>
      <c r="D62" s="28"/>
      <c r="F62" s="51"/>
      <c r="G62" s="22"/>
      <c r="H62" s="22"/>
      <c r="I62" s="22"/>
      <c r="K62" s="25"/>
      <c r="M62" s="3"/>
      <c r="O62" s="3"/>
    </row>
    <row r="63" spans="1:16" x14ac:dyDescent="0.2">
      <c r="A63">
        <v>601</v>
      </c>
      <c r="B63" s="43" t="s">
        <v>40</v>
      </c>
      <c r="D63" s="28"/>
      <c r="F63" s="51">
        <v>8272</v>
      </c>
      <c r="G63" s="22">
        <v>6844</v>
      </c>
      <c r="H63" s="22">
        <v>3980</v>
      </c>
      <c r="I63" s="22">
        <v>3687</v>
      </c>
      <c r="J63" s="22">
        <v>3110</v>
      </c>
      <c r="K63" s="25">
        <v>989</v>
      </c>
      <c r="L63" s="22">
        <v>1376.65</v>
      </c>
      <c r="M63" s="3">
        <v>1605.39</v>
      </c>
      <c r="N63" s="22">
        <v>1784</v>
      </c>
      <c r="O63" s="3">
        <v>1327.55</v>
      </c>
      <c r="P63" s="22">
        <v>3000</v>
      </c>
    </row>
    <row r="64" spans="1:16" x14ac:dyDescent="0.2">
      <c r="A64">
        <v>602</v>
      </c>
      <c r="B64" s="43" t="s">
        <v>79</v>
      </c>
      <c r="D64" s="28"/>
      <c r="F64" s="51"/>
      <c r="G64" s="22"/>
      <c r="H64" s="22"/>
      <c r="I64" s="22"/>
      <c r="J64" s="22"/>
      <c r="K64" s="25"/>
      <c r="L64" s="22"/>
      <c r="M64" s="3"/>
      <c r="O64" s="3"/>
      <c r="P64" s="3">
        <v>7000</v>
      </c>
    </row>
    <row r="65" spans="1:16" x14ac:dyDescent="0.2">
      <c r="B65" s="43"/>
      <c r="D65" s="28"/>
      <c r="F65" s="51"/>
      <c r="G65" s="22"/>
      <c r="H65" s="22"/>
      <c r="I65" s="22"/>
      <c r="J65" s="22"/>
      <c r="K65" s="25"/>
      <c r="L65" s="22"/>
      <c r="M65" s="3"/>
      <c r="O65" s="3"/>
    </row>
    <row r="66" spans="1:16" x14ac:dyDescent="0.2">
      <c r="A66" s="30" t="s">
        <v>8</v>
      </c>
      <c r="B66" s="44" t="s">
        <v>41</v>
      </c>
      <c r="D66" s="28"/>
      <c r="F66" s="51"/>
      <c r="G66" s="22"/>
      <c r="H66" s="22"/>
      <c r="K66" s="25"/>
      <c r="M66" s="3"/>
      <c r="O66" s="3"/>
    </row>
    <row r="67" spans="1:16" x14ac:dyDescent="0.2">
      <c r="A67" s="30">
        <v>701</v>
      </c>
      <c r="B67" s="43" t="s">
        <v>80</v>
      </c>
      <c r="D67" s="28">
        <v>2309.4</v>
      </c>
      <c r="F67" s="51">
        <v>0</v>
      </c>
      <c r="G67" s="22">
        <v>159</v>
      </c>
      <c r="H67" s="22">
        <v>0</v>
      </c>
      <c r="I67" s="22">
        <v>100</v>
      </c>
      <c r="J67" s="22">
        <v>739</v>
      </c>
      <c r="K67" s="25">
        <v>1620</v>
      </c>
      <c r="L67" s="22">
        <v>2668.37</v>
      </c>
      <c r="M67" s="3">
        <v>2216.6</v>
      </c>
      <c r="N67" s="22">
        <v>2578</v>
      </c>
      <c r="O67" s="3">
        <v>4665.66</v>
      </c>
      <c r="P67" s="22">
        <v>5000</v>
      </c>
    </row>
    <row r="68" spans="1:16" x14ac:dyDescent="0.2">
      <c r="A68">
        <v>702</v>
      </c>
      <c r="B68" s="43" t="s">
        <v>42</v>
      </c>
      <c r="D68" s="31"/>
      <c r="F68" s="51">
        <v>0</v>
      </c>
      <c r="G68" s="22">
        <v>2440</v>
      </c>
      <c r="H68" s="22">
        <v>6641.18</v>
      </c>
      <c r="I68" s="22">
        <v>11276</v>
      </c>
      <c r="J68" s="22">
        <v>10188</v>
      </c>
      <c r="K68" s="25"/>
      <c r="L68" s="22">
        <v>958.04</v>
      </c>
      <c r="M68" s="3">
        <v>0</v>
      </c>
      <c r="N68" s="22">
        <v>778</v>
      </c>
      <c r="O68" s="3">
        <v>421.98</v>
      </c>
      <c r="P68" s="22">
        <v>1000</v>
      </c>
    </row>
    <row r="69" spans="1:16" x14ac:dyDescent="0.2">
      <c r="A69">
        <v>703</v>
      </c>
      <c r="B69" s="43" t="s">
        <v>49</v>
      </c>
      <c r="D69" s="31"/>
      <c r="F69" s="51"/>
      <c r="G69" s="22"/>
      <c r="H69" s="22"/>
      <c r="I69" s="22"/>
      <c r="J69" s="22"/>
      <c r="K69" s="25"/>
      <c r="L69" s="22">
        <v>0</v>
      </c>
      <c r="M69" s="3">
        <v>708</v>
      </c>
      <c r="N69" s="22">
        <v>720</v>
      </c>
      <c r="O69" s="3">
        <v>720</v>
      </c>
      <c r="P69" s="22">
        <v>1000</v>
      </c>
    </row>
    <row r="70" spans="1:16" x14ac:dyDescent="0.2">
      <c r="A70">
        <v>704</v>
      </c>
      <c r="B70" s="43" t="s">
        <v>56</v>
      </c>
      <c r="D70" s="31"/>
      <c r="F70" s="51"/>
      <c r="G70" s="22"/>
      <c r="H70" s="22"/>
      <c r="I70" s="22"/>
      <c r="J70" s="22"/>
      <c r="K70" s="25"/>
      <c r="L70" s="22"/>
      <c r="M70" s="3">
        <v>1598.05</v>
      </c>
      <c r="N70" s="22">
        <v>238</v>
      </c>
      <c r="O70" s="3">
        <v>1825.45</v>
      </c>
      <c r="P70" s="22">
        <v>2000</v>
      </c>
    </row>
    <row r="71" spans="1:16" x14ac:dyDescent="0.2">
      <c r="A71">
        <v>705</v>
      </c>
      <c r="B71" s="43" t="s">
        <v>69</v>
      </c>
      <c r="D71" s="31"/>
      <c r="F71" s="51"/>
      <c r="G71" s="22"/>
      <c r="H71" s="22"/>
      <c r="I71" s="22"/>
      <c r="J71" s="22"/>
      <c r="K71" s="25"/>
      <c r="L71" s="22"/>
      <c r="M71" s="3">
        <v>150</v>
      </c>
      <c r="N71" s="22">
        <v>150</v>
      </c>
      <c r="O71" s="3">
        <v>0</v>
      </c>
      <c r="P71" s="22">
        <v>150</v>
      </c>
    </row>
    <row r="72" spans="1:16" x14ac:dyDescent="0.2">
      <c r="B72" s="43"/>
      <c r="D72" s="28"/>
      <c r="F72" s="51"/>
      <c r="G72" s="22"/>
      <c r="H72" s="22"/>
      <c r="I72" s="22"/>
      <c r="J72" s="22"/>
      <c r="K72" s="25"/>
      <c r="L72" s="3"/>
      <c r="M72" s="3"/>
      <c r="O72" s="3"/>
    </row>
    <row r="73" spans="1:16" x14ac:dyDescent="0.2">
      <c r="A73" t="s">
        <v>8</v>
      </c>
      <c r="B73" s="20" t="s">
        <v>37</v>
      </c>
      <c r="D73" s="28"/>
      <c r="F73" s="51"/>
      <c r="G73" s="19"/>
      <c r="H73" s="22"/>
      <c r="I73" s="22">
        <v>12877</v>
      </c>
      <c r="J73" s="22">
        <v>11388</v>
      </c>
      <c r="K73" s="25"/>
      <c r="L73" s="22" t="s">
        <v>8</v>
      </c>
      <c r="M73" s="3"/>
      <c r="O73" s="3"/>
    </row>
    <row r="74" spans="1:16" x14ac:dyDescent="0.2">
      <c r="A74">
        <v>801</v>
      </c>
      <c r="B74" s="43" t="s">
        <v>70</v>
      </c>
      <c r="D74" s="28"/>
      <c r="F74" s="51"/>
      <c r="G74" s="19"/>
      <c r="H74" s="22"/>
      <c r="I74" s="22"/>
      <c r="J74" s="22"/>
      <c r="K74" s="25"/>
      <c r="L74" s="22"/>
      <c r="M74" s="3">
        <v>561.17999999999995</v>
      </c>
      <c r="N74" s="22">
        <v>0</v>
      </c>
      <c r="O74" s="3">
        <v>63.34</v>
      </c>
    </row>
    <row r="75" spans="1:16" x14ac:dyDescent="0.2">
      <c r="A75">
        <v>802</v>
      </c>
      <c r="B75" s="43" t="s">
        <v>43</v>
      </c>
      <c r="D75" s="28"/>
      <c r="F75" s="51"/>
      <c r="G75" s="19"/>
      <c r="H75" s="22"/>
      <c r="I75" s="22">
        <v>6300</v>
      </c>
      <c r="J75" s="22">
        <v>6700</v>
      </c>
      <c r="K75" s="25">
        <v>0</v>
      </c>
      <c r="L75" s="22">
        <v>0</v>
      </c>
      <c r="M75" s="3">
        <v>0</v>
      </c>
      <c r="N75" s="22">
        <v>0</v>
      </c>
      <c r="O75" s="3">
        <v>0</v>
      </c>
      <c r="P75" s="3">
        <v>8000</v>
      </c>
    </row>
    <row r="76" spans="1:16" x14ac:dyDescent="0.2">
      <c r="A76">
        <v>803</v>
      </c>
      <c r="B76" s="43" t="s">
        <v>71</v>
      </c>
      <c r="D76" s="47"/>
      <c r="E76" s="48"/>
      <c r="F76" s="52"/>
      <c r="G76" s="50"/>
      <c r="H76" s="49"/>
      <c r="I76" s="22">
        <v>400</v>
      </c>
      <c r="J76" s="24">
        <v>260</v>
      </c>
      <c r="K76" s="25">
        <v>0</v>
      </c>
      <c r="L76" s="22">
        <v>0</v>
      </c>
      <c r="M76" s="3">
        <v>643.21</v>
      </c>
      <c r="N76" s="22">
        <v>68</v>
      </c>
      <c r="O76" s="3">
        <v>0</v>
      </c>
      <c r="P76" s="3">
        <v>3000</v>
      </c>
    </row>
    <row r="77" spans="1:16" x14ac:dyDescent="0.2">
      <c r="A77">
        <v>805</v>
      </c>
      <c r="B77" s="43" t="s">
        <v>75</v>
      </c>
      <c r="D77" s="47"/>
      <c r="E77" s="48"/>
      <c r="F77" s="52"/>
      <c r="G77" s="50"/>
      <c r="H77" s="49"/>
      <c r="I77" s="22"/>
      <c r="J77" s="24"/>
      <c r="K77" s="25"/>
      <c r="L77" s="22"/>
      <c r="M77" s="3"/>
      <c r="N77" s="22"/>
      <c r="O77" s="3">
        <v>0</v>
      </c>
      <c r="P77" s="3">
        <v>1000</v>
      </c>
    </row>
    <row r="78" spans="1:16" x14ac:dyDescent="0.2">
      <c r="B78" s="67"/>
      <c r="D78" s="47"/>
      <c r="E78" s="48"/>
      <c r="F78" s="52"/>
      <c r="G78" s="50"/>
      <c r="H78" s="49"/>
      <c r="I78" s="22"/>
      <c r="J78" s="22"/>
      <c r="K78" s="25"/>
      <c r="L78" s="3"/>
      <c r="M78" s="3"/>
      <c r="O78" s="3"/>
    </row>
    <row r="79" spans="1:16" ht="14.25" customHeight="1" x14ac:dyDescent="0.2">
      <c r="A79" s="30" t="s">
        <v>8</v>
      </c>
      <c r="B79" s="44" t="s">
        <v>44</v>
      </c>
      <c r="D79" s="31"/>
      <c r="F79" s="51"/>
      <c r="G79" s="5"/>
      <c r="H79" s="22"/>
      <c r="I79" s="22"/>
      <c r="K79" s="25"/>
      <c r="M79" s="3"/>
      <c r="O79" s="3"/>
    </row>
    <row r="80" spans="1:16" ht="13.5" customHeight="1" x14ac:dyDescent="0.2">
      <c r="A80">
        <v>901</v>
      </c>
      <c r="B80" s="26" t="s">
        <v>15</v>
      </c>
      <c r="D80" s="31">
        <v>28578.74</v>
      </c>
      <c r="F80" s="51">
        <v>63228.55</v>
      </c>
      <c r="G80" s="23">
        <v>25919</v>
      </c>
      <c r="H80" s="22">
        <v>12884</v>
      </c>
      <c r="I80" s="22">
        <v>0</v>
      </c>
      <c r="J80" s="22">
        <v>4219</v>
      </c>
      <c r="K80" s="25">
        <v>29352</v>
      </c>
      <c r="L80" s="22">
        <v>0</v>
      </c>
      <c r="M80" s="3">
        <v>0</v>
      </c>
      <c r="N80" s="22">
        <v>0</v>
      </c>
      <c r="O80" s="3">
        <v>0</v>
      </c>
      <c r="P80" s="22">
        <v>10000</v>
      </c>
    </row>
    <row r="81" spans="1:16" ht="13.5" customHeight="1" x14ac:dyDescent="0.2">
      <c r="A81">
        <v>902</v>
      </c>
      <c r="B81" s="26" t="s">
        <v>16</v>
      </c>
      <c r="D81" s="31"/>
      <c r="F81" s="51">
        <v>0</v>
      </c>
      <c r="G81" s="23">
        <v>177300</v>
      </c>
      <c r="H81" s="22">
        <v>0</v>
      </c>
      <c r="I81" s="22">
        <v>20000</v>
      </c>
      <c r="J81" s="22">
        <v>11767</v>
      </c>
      <c r="K81" s="25"/>
      <c r="L81" s="22">
        <v>0</v>
      </c>
      <c r="M81" s="3">
        <v>33242.49</v>
      </c>
      <c r="N81" s="22">
        <v>0</v>
      </c>
      <c r="O81" s="3">
        <v>0</v>
      </c>
      <c r="P81" s="22">
        <v>10000</v>
      </c>
    </row>
    <row r="82" spans="1:16" x14ac:dyDescent="0.2">
      <c r="A82">
        <v>903</v>
      </c>
      <c r="B82" s="26" t="s">
        <v>17</v>
      </c>
      <c r="D82" s="31">
        <v>29745</v>
      </c>
      <c r="F82" s="51">
        <v>4100</v>
      </c>
      <c r="G82" s="23">
        <v>0</v>
      </c>
      <c r="H82" s="22">
        <v>0</v>
      </c>
      <c r="I82" s="22">
        <v>0</v>
      </c>
      <c r="J82" s="22">
        <v>3176</v>
      </c>
      <c r="K82" s="25">
        <v>21398</v>
      </c>
      <c r="L82" s="22">
        <v>424.26</v>
      </c>
      <c r="M82" s="3">
        <v>0</v>
      </c>
      <c r="N82" s="22">
        <v>4500</v>
      </c>
      <c r="O82" s="3">
        <v>0</v>
      </c>
      <c r="P82" s="22">
        <v>10000</v>
      </c>
    </row>
    <row r="83" spans="1:16" x14ac:dyDescent="0.2">
      <c r="A83">
        <v>904</v>
      </c>
      <c r="B83" s="26" t="s">
        <v>45</v>
      </c>
      <c r="D83" s="28"/>
      <c r="F83" s="51"/>
      <c r="G83" s="22"/>
      <c r="H83" s="22"/>
      <c r="I83" s="22">
        <v>0</v>
      </c>
      <c r="J83" s="22">
        <v>0</v>
      </c>
      <c r="K83" s="25"/>
      <c r="L83" s="22" t="s">
        <v>8</v>
      </c>
      <c r="M83" s="3">
        <v>0</v>
      </c>
      <c r="N83" s="22" t="s">
        <v>8</v>
      </c>
      <c r="O83" s="3">
        <v>0</v>
      </c>
      <c r="P83" s="22">
        <v>10000</v>
      </c>
    </row>
    <row r="84" spans="1:16" x14ac:dyDescent="0.2">
      <c r="A84" s="68">
        <v>905</v>
      </c>
      <c r="B84" s="69" t="s">
        <v>57</v>
      </c>
      <c r="C84" s="68"/>
      <c r="D84" s="70"/>
      <c r="E84" s="68"/>
      <c r="F84" s="71"/>
      <c r="G84" s="72"/>
      <c r="H84" s="72"/>
      <c r="I84" s="72"/>
      <c r="J84" s="72"/>
      <c r="K84" s="73"/>
      <c r="L84" s="72"/>
      <c r="M84" s="74">
        <v>31216.21</v>
      </c>
      <c r="N84" s="72">
        <v>7641</v>
      </c>
      <c r="O84" s="74">
        <v>0</v>
      </c>
      <c r="P84" s="72">
        <v>3000</v>
      </c>
    </row>
    <row r="85" spans="1:16" x14ac:dyDescent="0.2">
      <c r="B85" s="1" t="s">
        <v>18</v>
      </c>
      <c r="C85" s="1"/>
      <c r="D85" s="54">
        <f>SUM(D29:D84)</f>
        <v>77217.350000000006</v>
      </c>
      <c r="E85" s="11"/>
      <c r="F85" s="54">
        <f>SUM(F29:F84)</f>
        <v>90490.86</v>
      </c>
      <c r="G85" s="23">
        <f>SUM(G29:G84)</f>
        <v>233451</v>
      </c>
      <c r="H85" s="23">
        <f>SUM(H29:H84)</f>
        <v>49150.54</v>
      </c>
      <c r="I85" s="3">
        <f>SUM(I29:I84)</f>
        <v>82308</v>
      </c>
      <c r="J85" s="24">
        <f>SUM(J29:J84)</f>
        <v>77520</v>
      </c>
      <c r="K85" s="25">
        <f>SUM(K29:K83)</f>
        <v>105856</v>
      </c>
      <c r="L85" s="3">
        <f>SUM(L29:L83)</f>
        <v>59764.310000000005</v>
      </c>
      <c r="M85" s="3">
        <f>SUM(M29:M84)</f>
        <v>127401.81</v>
      </c>
      <c r="N85" s="3">
        <f>SUM(N29:N84)</f>
        <v>85014</v>
      </c>
      <c r="O85" s="3">
        <f>SUM(O29:O84)</f>
        <v>89235.5</v>
      </c>
      <c r="P85" s="3">
        <f>SUM(P29:P84)</f>
        <v>188748</v>
      </c>
    </row>
    <row r="86" spans="1:16" x14ac:dyDescent="0.2">
      <c r="B86" s="53"/>
      <c r="D86" s="31"/>
      <c r="F86" s="51"/>
      <c r="G86" s="22"/>
      <c r="H86" s="22"/>
      <c r="K86" s="25"/>
      <c r="O86" s="3"/>
      <c r="P86" s="3"/>
    </row>
    <row r="87" spans="1:16" x14ac:dyDescent="0.2">
      <c r="B87" s="1" t="s">
        <v>46</v>
      </c>
      <c r="D87" s="31">
        <v>11886660</v>
      </c>
      <c r="F87" s="22">
        <v>11886660</v>
      </c>
      <c r="G87" s="22">
        <v>17721740</v>
      </c>
      <c r="H87" s="22">
        <v>19213900</v>
      </c>
      <c r="I87" s="22">
        <v>23121860</v>
      </c>
      <c r="J87" s="24">
        <v>17826600</v>
      </c>
      <c r="K87" s="3">
        <v>13589070</v>
      </c>
      <c r="L87" s="3">
        <v>15499200</v>
      </c>
      <c r="M87" s="3">
        <v>15719110</v>
      </c>
      <c r="N87" s="64">
        <v>15060160</v>
      </c>
      <c r="O87" s="3">
        <v>15433690</v>
      </c>
      <c r="P87" s="3">
        <v>17229440</v>
      </c>
    </row>
    <row r="88" spans="1:16" x14ac:dyDescent="0.2">
      <c r="B88" s="1" t="s">
        <v>19</v>
      </c>
      <c r="D88" s="55">
        <v>5</v>
      </c>
      <c r="F88" s="56">
        <v>5</v>
      </c>
      <c r="G88" s="57">
        <v>5</v>
      </c>
      <c r="H88" s="57">
        <v>5</v>
      </c>
      <c r="I88" s="57">
        <v>5</v>
      </c>
      <c r="J88" s="58">
        <v>5</v>
      </c>
      <c r="K88" s="56">
        <v>4.0350000000000001</v>
      </c>
      <c r="L88" s="56">
        <v>4.0350000000000001</v>
      </c>
      <c r="M88" s="56">
        <v>4.0350000000000001</v>
      </c>
      <c r="N88" s="56">
        <v>4.0350000000000001</v>
      </c>
      <c r="O88" s="56">
        <v>10</v>
      </c>
      <c r="P88" s="56">
        <v>10</v>
      </c>
    </row>
    <row r="89" spans="1:16" x14ac:dyDescent="0.2">
      <c r="B89" s="1" t="s">
        <v>20</v>
      </c>
      <c r="D89" s="31">
        <f>+D87*D88/1000</f>
        <v>59433.3</v>
      </c>
      <c r="E89" s="59"/>
      <c r="F89" s="22">
        <f t="shared" ref="F89:O89" si="2">+F87*F88/1000</f>
        <v>59433.3</v>
      </c>
      <c r="G89" s="22">
        <f t="shared" si="2"/>
        <v>88608.7</v>
      </c>
      <c r="H89" s="22">
        <f t="shared" si="2"/>
        <v>96069.5</v>
      </c>
      <c r="I89" s="22">
        <f t="shared" si="2"/>
        <v>115609.3</v>
      </c>
      <c r="J89" s="24">
        <f t="shared" si="2"/>
        <v>89133</v>
      </c>
      <c r="K89" s="3">
        <f t="shared" si="2"/>
        <v>54831.897450000004</v>
      </c>
      <c r="L89" s="3">
        <f t="shared" si="2"/>
        <v>62539.271999999997</v>
      </c>
      <c r="M89" s="3">
        <f t="shared" si="2"/>
        <v>63426.608850000004</v>
      </c>
      <c r="N89" s="3">
        <f t="shared" si="2"/>
        <v>60767.745600000002</v>
      </c>
      <c r="O89" s="3">
        <f t="shared" si="2"/>
        <v>154336.9</v>
      </c>
      <c r="P89" s="3">
        <f>+P87*P88/1000</f>
        <v>172294.39999999999</v>
      </c>
    </row>
    <row r="90" spans="1:16" x14ac:dyDescent="0.2">
      <c r="D90" s="31"/>
      <c r="F90" s="22"/>
      <c r="G90" s="23"/>
      <c r="H90" s="22"/>
      <c r="I90" s="22"/>
      <c r="J90" s="60"/>
      <c r="K90" s="3"/>
      <c r="O90" s="3"/>
      <c r="P90" s="3"/>
    </row>
    <row r="91" spans="1:16" x14ac:dyDescent="0.2">
      <c r="B91" s="1" t="s">
        <v>50</v>
      </c>
      <c r="D91" s="28"/>
      <c r="F91" s="22">
        <f>+F8+F22-F85</f>
        <v>106072.14</v>
      </c>
      <c r="G91" s="22">
        <f>+G8+G22-G85</f>
        <v>153195.14000000001</v>
      </c>
      <c r="H91" s="22">
        <f>+H8+H22-H85</f>
        <v>149281.60999999999</v>
      </c>
      <c r="I91" s="22">
        <f>SUM(I24-I85)</f>
        <v>211708</v>
      </c>
      <c r="J91" s="24">
        <f t="shared" ref="J91:P91" si="3">+J8+J22-J85</f>
        <v>180171</v>
      </c>
      <c r="K91" s="3">
        <f t="shared" si="3"/>
        <v>254736.74</v>
      </c>
      <c r="L91" s="3">
        <f t="shared" si="3"/>
        <v>290112.96000000002</v>
      </c>
      <c r="M91" s="3">
        <f t="shared" si="3"/>
        <v>253264.97999999998</v>
      </c>
      <c r="N91" s="3">
        <f t="shared" si="3"/>
        <v>273699</v>
      </c>
      <c r="O91" s="3">
        <v>348548.64</v>
      </c>
      <c r="P91" s="3">
        <f t="shared" si="3"/>
        <v>399329.64</v>
      </c>
    </row>
    <row r="92" spans="1:16" x14ac:dyDescent="0.2">
      <c r="D92" s="61"/>
      <c r="F92" s="62"/>
      <c r="G92" s="19"/>
      <c r="H92" s="19"/>
      <c r="J92" s="63"/>
      <c r="O92" s="3"/>
    </row>
    <row r="93" spans="1:16" x14ac:dyDescent="0.2">
      <c r="O93" s="3"/>
    </row>
    <row r="94" spans="1:16" x14ac:dyDescent="0.2">
      <c r="O94" s="3"/>
    </row>
    <row r="95" spans="1:16" x14ac:dyDescent="0.2">
      <c r="O95" s="3"/>
    </row>
    <row r="96" spans="1:16" x14ac:dyDescent="0.2">
      <c r="O96" s="3"/>
    </row>
    <row r="97" spans="15:15" x14ac:dyDescent="0.2">
      <c r="O97" s="3"/>
    </row>
    <row r="98" spans="15:15" x14ac:dyDescent="0.2">
      <c r="O98" s="3"/>
    </row>
    <row r="99" spans="15:15" x14ac:dyDescent="0.2">
      <c r="O99" s="3"/>
    </row>
    <row r="100" spans="15:15" x14ac:dyDescent="0.2">
      <c r="O100" s="3"/>
    </row>
    <row r="101" spans="15:15" x14ac:dyDescent="0.2">
      <c r="O101" s="3"/>
    </row>
    <row r="102" spans="15:15" x14ac:dyDescent="0.2">
      <c r="O102" s="3"/>
    </row>
    <row r="103" spans="15:15" x14ac:dyDescent="0.2">
      <c r="O103" s="3"/>
    </row>
    <row r="104" spans="15:15" x14ac:dyDescent="0.2">
      <c r="O104" s="3"/>
    </row>
    <row r="105" spans="15:15" x14ac:dyDescent="0.2">
      <c r="O105" s="3"/>
    </row>
    <row r="106" spans="15:15" x14ac:dyDescent="0.2">
      <c r="O106" s="3"/>
    </row>
    <row r="107" spans="15:15" x14ac:dyDescent="0.2">
      <c r="O107" s="3"/>
    </row>
    <row r="108" spans="15:15" x14ac:dyDescent="0.2">
      <c r="O108" s="3"/>
    </row>
    <row r="109" spans="15:15" x14ac:dyDescent="0.2">
      <c r="O109" s="3"/>
    </row>
    <row r="110" spans="15:15" x14ac:dyDescent="0.2">
      <c r="O110" s="3"/>
    </row>
    <row r="111" spans="15:15" x14ac:dyDescent="0.2">
      <c r="O111" s="3"/>
    </row>
    <row r="112" spans="15:15" x14ac:dyDescent="0.2">
      <c r="O112" s="3"/>
    </row>
    <row r="113" spans="15:15" x14ac:dyDescent="0.2">
      <c r="O113" s="3"/>
    </row>
    <row r="114" spans="15:15" x14ac:dyDescent="0.2">
      <c r="O114" s="3"/>
    </row>
    <row r="115" spans="15:15" x14ac:dyDescent="0.2">
      <c r="O115" s="3"/>
    </row>
    <row r="116" spans="15:15" x14ac:dyDescent="0.2">
      <c r="O116" s="3"/>
    </row>
    <row r="117" spans="15:15" x14ac:dyDescent="0.2">
      <c r="O117" s="3"/>
    </row>
    <row r="118" spans="15:15" x14ac:dyDescent="0.2">
      <c r="O118" s="3"/>
    </row>
    <row r="119" spans="15:15" x14ac:dyDescent="0.2">
      <c r="O119" s="3"/>
    </row>
    <row r="120" spans="15:15" x14ac:dyDescent="0.2">
      <c r="O120" s="3"/>
    </row>
    <row r="121" spans="15:15" x14ac:dyDescent="0.2">
      <c r="O121" s="3"/>
    </row>
    <row r="122" spans="15:15" x14ac:dyDescent="0.2">
      <c r="O122" s="3"/>
    </row>
    <row r="123" spans="15:15" x14ac:dyDescent="0.2">
      <c r="O123" s="3"/>
    </row>
    <row r="124" spans="15:15" x14ac:dyDescent="0.2">
      <c r="O124" s="3"/>
    </row>
    <row r="125" spans="15:15" x14ac:dyDescent="0.2">
      <c r="O125" s="3"/>
    </row>
    <row r="126" spans="15:15" x14ac:dyDescent="0.2">
      <c r="O126" s="3"/>
    </row>
    <row r="127" spans="15:15" x14ac:dyDescent="0.2">
      <c r="O127" s="3"/>
    </row>
    <row r="128" spans="15:15" x14ac:dyDescent="0.2">
      <c r="O128" s="3"/>
    </row>
    <row r="129" spans="15:15" x14ac:dyDescent="0.2">
      <c r="O129" s="3"/>
    </row>
    <row r="130" spans="15:15" x14ac:dyDescent="0.2">
      <c r="O130" s="3"/>
    </row>
    <row r="131" spans="15:15" x14ac:dyDescent="0.2">
      <c r="O131" s="3"/>
    </row>
    <row r="132" spans="15:15" x14ac:dyDescent="0.2">
      <c r="O132" s="3"/>
    </row>
    <row r="133" spans="15:15" x14ac:dyDescent="0.2">
      <c r="O133" s="3"/>
    </row>
    <row r="134" spans="15:15" x14ac:dyDescent="0.2">
      <c r="O134" s="3"/>
    </row>
    <row r="135" spans="15:15" x14ac:dyDescent="0.2">
      <c r="O135" s="3"/>
    </row>
    <row r="136" spans="15:15" x14ac:dyDescent="0.2">
      <c r="O136" s="3"/>
    </row>
    <row r="137" spans="15:15" x14ac:dyDescent="0.2">
      <c r="O137" s="3"/>
    </row>
    <row r="138" spans="15:15" x14ac:dyDescent="0.2">
      <c r="O138" s="3"/>
    </row>
    <row r="139" spans="15:15" x14ac:dyDescent="0.2">
      <c r="O139" s="3"/>
    </row>
    <row r="140" spans="15:15" x14ac:dyDescent="0.2">
      <c r="O140" s="3"/>
    </row>
    <row r="141" spans="15:15" x14ac:dyDescent="0.2">
      <c r="O141" s="3"/>
    </row>
    <row r="142" spans="15:15" x14ac:dyDescent="0.2">
      <c r="O142" s="3"/>
    </row>
    <row r="143" spans="15:15" x14ac:dyDescent="0.2">
      <c r="O143" s="3"/>
    </row>
    <row r="144" spans="15:15" x14ac:dyDescent="0.2">
      <c r="O144" s="3"/>
    </row>
    <row r="145" spans="15:15" x14ac:dyDescent="0.2">
      <c r="O145" s="3"/>
    </row>
    <row r="146" spans="15:15" x14ac:dyDescent="0.2">
      <c r="O146" s="3"/>
    </row>
    <row r="147" spans="15:15" x14ac:dyDescent="0.2">
      <c r="O147" s="3"/>
    </row>
    <row r="148" spans="15:15" x14ac:dyDescent="0.2">
      <c r="O148" s="3"/>
    </row>
    <row r="149" spans="15:15" x14ac:dyDescent="0.2">
      <c r="O149" s="3"/>
    </row>
    <row r="150" spans="15:15" x14ac:dyDescent="0.2">
      <c r="O150" s="3"/>
    </row>
    <row r="151" spans="15:15" x14ac:dyDescent="0.2">
      <c r="O151" s="3"/>
    </row>
    <row r="152" spans="15:15" x14ac:dyDescent="0.2">
      <c r="O152" s="3"/>
    </row>
    <row r="153" spans="15:15" x14ac:dyDescent="0.2">
      <c r="O153" s="3"/>
    </row>
    <row r="154" spans="15:15" x14ac:dyDescent="0.2">
      <c r="O154" s="3"/>
    </row>
    <row r="155" spans="15:15" x14ac:dyDescent="0.2">
      <c r="O155" s="3"/>
    </row>
    <row r="156" spans="15:15" x14ac:dyDescent="0.2">
      <c r="O156" s="3"/>
    </row>
    <row r="157" spans="15:15" x14ac:dyDescent="0.2">
      <c r="O157" s="3"/>
    </row>
    <row r="158" spans="15:15" x14ac:dyDescent="0.2">
      <c r="O158" s="3"/>
    </row>
    <row r="159" spans="15:15" x14ac:dyDescent="0.2">
      <c r="O159" s="3"/>
    </row>
    <row r="160" spans="15:15" x14ac:dyDescent="0.2">
      <c r="O160" s="3"/>
    </row>
    <row r="161" spans="15:15" x14ac:dyDescent="0.2">
      <c r="O161" s="3"/>
    </row>
    <row r="162" spans="15:15" x14ac:dyDescent="0.2">
      <c r="O162" s="3"/>
    </row>
    <row r="163" spans="15:15" x14ac:dyDescent="0.2">
      <c r="O163" s="3"/>
    </row>
    <row r="164" spans="15:15" x14ac:dyDescent="0.2">
      <c r="O164" s="3"/>
    </row>
    <row r="165" spans="15:15" x14ac:dyDescent="0.2">
      <c r="O165" s="3"/>
    </row>
    <row r="166" spans="15:15" x14ac:dyDescent="0.2">
      <c r="O166" s="3"/>
    </row>
    <row r="167" spans="15:15" x14ac:dyDescent="0.2">
      <c r="O167" s="3"/>
    </row>
    <row r="168" spans="15:15" x14ac:dyDescent="0.2">
      <c r="O168" s="3"/>
    </row>
    <row r="169" spans="15:15" x14ac:dyDescent="0.2">
      <c r="O169" s="3"/>
    </row>
    <row r="170" spans="15:15" x14ac:dyDescent="0.2">
      <c r="O170" s="3"/>
    </row>
    <row r="171" spans="15:15" x14ac:dyDescent="0.2">
      <c r="O171" s="3"/>
    </row>
    <row r="172" spans="15:15" x14ac:dyDescent="0.2">
      <c r="O172" s="3"/>
    </row>
    <row r="173" spans="15:15" x14ac:dyDescent="0.2">
      <c r="O173" s="3"/>
    </row>
    <row r="174" spans="15:15" x14ac:dyDescent="0.2">
      <c r="O174" s="3"/>
    </row>
    <row r="175" spans="15:15" x14ac:dyDescent="0.2">
      <c r="O175" s="3"/>
    </row>
    <row r="176" spans="15:15" x14ac:dyDescent="0.2">
      <c r="O176" s="3"/>
    </row>
    <row r="177" spans="15:15" x14ac:dyDescent="0.2">
      <c r="O177" s="3"/>
    </row>
    <row r="178" spans="15:15" x14ac:dyDescent="0.2">
      <c r="O178" s="3"/>
    </row>
    <row r="179" spans="15:15" x14ac:dyDescent="0.2">
      <c r="O179" s="3"/>
    </row>
    <row r="180" spans="15:15" x14ac:dyDescent="0.2">
      <c r="O180" s="3"/>
    </row>
    <row r="181" spans="15:15" x14ac:dyDescent="0.2">
      <c r="O181" s="3"/>
    </row>
    <row r="182" spans="15:15" x14ac:dyDescent="0.2">
      <c r="O182" s="3"/>
    </row>
    <row r="183" spans="15:15" x14ac:dyDescent="0.2">
      <c r="O183" s="3"/>
    </row>
    <row r="184" spans="15:15" x14ac:dyDescent="0.2">
      <c r="O184" s="3"/>
    </row>
    <row r="185" spans="15:15" x14ac:dyDescent="0.2">
      <c r="O185" s="3"/>
    </row>
    <row r="186" spans="15:15" x14ac:dyDescent="0.2">
      <c r="O186" s="3"/>
    </row>
    <row r="187" spans="15:15" x14ac:dyDescent="0.2">
      <c r="O187" s="3"/>
    </row>
    <row r="188" spans="15:15" x14ac:dyDescent="0.2">
      <c r="O188" s="3"/>
    </row>
    <row r="189" spans="15:15" x14ac:dyDescent="0.2">
      <c r="O189" s="3"/>
    </row>
    <row r="190" spans="15:15" x14ac:dyDescent="0.2">
      <c r="O190" s="3"/>
    </row>
    <row r="191" spans="15:15" x14ac:dyDescent="0.2">
      <c r="O191" s="3"/>
    </row>
    <row r="192" spans="15:15" x14ac:dyDescent="0.2">
      <c r="O192" s="3"/>
    </row>
    <row r="193" spans="15:15" x14ac:dyDescent="0.2">
      <c r="O193" s="3"/>
    </row>
    <row r="194" spans="15:15" x14ac:dyDescent="0.2">
      <c r="O194" s="3"/>
    </row>
    <row r="195" spans="15:15" x14ac:dyDescent="0.2">
      <c r="O195" s="3"/>
    </row>
    <row r="196" spans="15:15" x14ac:dyDescent="0.2">
      <c r="O196" s="3"/>
    </row>
    <row r="197" spans="15:15" x14ac:dyDescent="0.2">
      <c r="O197" s="3"/>
    </row>
    <row r="198" spans="15:15" x14ac:dyDescent="0.2">
      <c r="O198" s="3"/>
    </row>
    <row r="199" spans="15:15" x14ac:dyDescent="0.2">
      <c r="O199" s="3"/>
    </row>
    <row r="200" spans="15:15" x14ac:dyDescent="0.2">
      <c r="O200" s="3"/>
    </row>
    <row r="201" spans="15:15" x14ac:dyDescent="0.2">
      <c r="O201" s="3"/>
    </row>
    <row r="202" spans="15:15" x14ac:dyDescent="0.2">
      <c r="O202" s="3"/>
    </row>
    <row r="203" spans="15:15" x14ac:dyDescent="0.2">
      <c r="O203" s="3"/>
    </row>
    <row r="204" spans="15:15" x14ac:dyDescent="0.2">
      <c r="O204" s="3"/>
    </row>
    <row r="205" spans="15:15" x14ac:dyDescent="0.2">
      <c r="O205" s="3"/>
    </row>
    <row r="206" spans="15:15" x14ac:dyDescent="0.2">
      <c r="O206" s="3"/>
    </row>
    <row r="207" spans="15:15" x14ac:dyDescent="0.2">
      <c r="O207" s="3"/>
    </row>
    <row r="208" spans="15:15" x14ac:dyDescent="0.2">
      <c r="O208" s="3"/>
    </row>
    <row r="209" spans="15:15" x14ac:dyDescent="0.2">
      <c r="O209" s="3"/>
    </row>
    <row r="210" spans="15:15" x14ac:dyDescent="0.2">
      <c r="O210" s="3"/>
    </row>
    <row r="211" spans="15:15" x14ac:dyDescent="0.2">
      <c r="O211" s="3"/>
    </row>
    <row r="212" spans="15:15" x14ac:dyDescent="0.2">
      <c r="O212" s="3"/>
    </row>
    <row r="213" spans="15:15" x14ac:dyDescent="0.2">
      <c r="O213" s="3"/>
    </row>
    <row r="214" spans="15:15" x14ac:dyDescent="0.2">
      <c r="O214" s="3"/>
    </row>
    <row r="215" spans="15:15" x14ac:dyDescent="0.2">
      <c r="O215" s="3"/>
    </row>
    <row r="216" spans="15:15" x14ac:dyDescent="0.2">
      <c r="O216" s="3"/>
    </row>
    <row r="217" spans="15:15" x14ac:dyDescent="0.2">
      <c r="O217" s="3"/>
    </row>
    <row r="218" spans="15:15" x14ac:dyDescent="0.2">
      <c r="O218" s="3"/>
    </row>
    <row r="219" spans="15:15" x14ac:dyDescent="0.2">
      <c r="O219" s="3"/>
    </row>
    <row r="220" spans="15:15" x14ac:dyDescent="0.2">
      <c r="O220" s="3"/>
    </row>
    <row r="221" spans="15:15" x14ac:dyDescent="0.2">
      <c r="O221" s="3"/>
    </row>
    <row r="222" spans="15:15" x14ac:dyDescent="0.2">
      <c r="O222" s="3"/>
    </row>
    <row r="223" spans="15:15" x14ac:dyDescent="0.2">
      <c r="O223" s="3"/>
    </row>
    <row r="224" spans="15:15" x14ac:dyDescent="0.2">
      <c r="O224" s="3"/>
    </row>
    <row r="225" spans="15:15" x14ac:dyDescent="0.2">
      <c r="O225" s="3"/>
    </row>
    <row r="226" spans="15:15" x14ac:dyDescent="0.2">
      <c r="O226" s="3"/>
    </row>
    <row r="227" spans="15:15" x14ac:dyDescent="0.2">
      <c r="O227" s="3"/>
    </row>
    <row r="228" spans="15:15" x14ac:dyDescent="0.2">
      <c r="O228" s="3"/>
    </row>
    <row r="229" spans="15:15" x14ac:dyDescent="0.2">
      <c r="O229" s="3"/>
    </row>
    <row r="230" spans="15:15" x14ac:dyDescent="0.2">
      <c r="O230" s="3"/>
    </row>
    <row r="231" spans="15:15" x14ac:dyDescent="0.2">
      <c r="O231" s="3"/>
    </row>
    <row r="232" spans="15:15" x14ac:dyDescent="0.2">
      <c r="O232" s="3"/>
    </row>
    <row r="233" spans="15:15" x14ac:dyDescent="0.2">
      <c r="O233" s="3"/>
    </row>
    <row r="234" spans="15:15" x14ac:dyDescent="0.2">
      <c r="O234" s="3"/>
    </row>
    <row r="235" spans="15:15" x14ac:dyDescent="0.2">
      <c r="O235" s="3"/>
    </row>
    <row r="236" spans="15:15" x14ac:dyDescent="0.2">
      <c r="O236" s="3"/>
    </row>
    <row r="237" spans="15:15" x14ac:dyDescent="0.2">
      <c r="O237" s="3"/>
    </row>
    <row r="238" spans="15:15" x14ac:dyDescent="0.2">
      <c r="O238" s="3"/>
    </row>
    <row r="239" spans="15:15" x14ac:dyDescent="0.2">
      <c r="O239" s="3"/>
    </row>
    <row r="240" spans="15:15" x14ac:dyDescent="0.2">
      <c r="O240" s="3"/>
    </row>
    <row r="241" spans="15:15" x14ac:dyDescent="0.2">
      <c r="O241" s="3"/>
    </row>
    <row r="242" spans="15:15" x14ac:dyDescent="0.2">
      <c r="O242" s="3"/>
    </row>
    <row r="243" spans="15:15" x14ac:dyDescent="0.2">
      <c r="O243" s="3"/>
    </row>
    <row r="244" spans="15:15" x14ac:dyDescent="0.2">
      <c r="O244" s="3"/>
    </row>
    <row r="245" spans="15:15" x14ac:dyDescent="0.2">
      <c r="O245" s="3"/>
    </row>
    <row r="246" spans="15:15" x14ac:dyDescent="0.2">
      <c r="O246" s="3"/>
    </row>
    <row r="247" spans="15:15" x14ac:dyDescent="0.2">
      <c r="O247" s="3"/>
    </row>
    <row r="248" spans="15:15" x14ac:dyDescent="0.2">
      <c r="O248" s="3"/>
    </row>
    <row r="249" spans="15:15" x14ac:dyDescent="0.2">
      <c r="O249" s="3"/>
    </row>
    <row r="250" spans="15:15" x14ac:dyDescent="0.2">
      <c r="O250" s="3"/>
    </row>
    <row r="251" spans="15:15" x14ac:dyDescent="0.2">
      <c r="O251" s="3"/>
    </row>
    <row r="252" spans="15:15" x14ac:dyDescent="0.2">
      <c r="O252" s="3"/>
    </row>
    <row r="253" spans="15:15" x14ac:dyDescent="0.2">
      <c r="O253" s="3"/>
    </row>
    <row r="254" spans="15:15" x14ac:dyDescent="0.2">
      <c r="O254" s="3"/>
    </row>
    <row r="255" spans="15:15" x14ac:dyDescent="0.2">
      <c r="O255" s="3"/>
    </row>
    <row r="256" spans="15:15" x14ac:dyDescent="0.2">
      <c r="O256" s="3"/>
    </row>
    <row r="257" spans="15:15" x14ac:dyDescent="0.2">
      <c r="O257" s="3"/>
    </row>
    <row r="258" spans="15:15" x14ac:dyDescent="0.2">
      <c r="O258" s="3"/>
    </row>
    <row r="259" spans="15:15" x14ac:dyDescent="0.2">
      <c r="O259" s="3"/>
    </row>
    <row r="260" spans="15:15" x14ac:dyDescent="0.2">
      <c r="O260" s="3"/>
    </row>
    <row r="261" spans="15:15" x14ac:dyDescent="0.2">
      <c r="O261" s="3"/>
    </row>
    <row r="262" spans="15:15" x14ac:dyDescent="0.2">
      <c r="O262" s="3"/>
    </row>
    <row r="263" spans="15:15" x14ac:dyDescent="0.2">
      <c r="O263" s="3"/>
    </row>
    <row r="264" spans="15:15" x14ac:dyDescent="0.2">
      <c r="O264" s="3"/>
    </row>
    <row r="265" spans="15:15" x14ac:dyDescent="0.2">
      <c r="O265" s="3"/>
    </row>
    <row r="266" spans="15:15" x14ac:dyDescent="0.2">
      <c r="O266" s="3"/>
    </row>
    <row r="267" spans="15:15" x14ac:dyDescent="0.2">
      <c r="O267" s="3"/>
    </row>
    <row r="268" spans="15:15" x14ac:dyDescent="0.2">
      <c r="O268" s="3"/>
    </row>
    <row r="269" spans="15:15" x14ac:dyDescent="0.2">
      <c r="O269" s="3"/>
    </row>
    <row r="270" spans="15:15" x14ac:dyDescent="0.2">
      <c r="O270" s="3"/>
    </row>
    <row r="271" spans="15:15" x14ac:dyDescent="0.2">
      <c r="O271" s="3"/>
    </row>
    <row r="272" spans="15:15" x14ac:dyDescent="0.2">
      <c r="O272" s="3"/>
    </row>
    <row r="273" spans="15:15" x14ac:dyDescent="0.2">
      <c r="O273" s="3"/>
    </row>
    <row r="274" spans="15:15" x14ac:dyDescent="0.2">
      <c r="O274" s="3"/>
    </row>
    <row r="275" spans="15:15" x14ac:dyDescent="0.2">
      <c r="O275" s="3"/>
    </row>
    <row r="276" spans="15:15" x14ac:dyDescent="0.2">
      <c r="O276" s="3"/>
    </row>
    <row r="277" spans="15:15" x14ac:dyDescent="0.2">
      <c r="O277" s="3"/>
    </row>
    <row r="278" spans="15:15" x14ac:dyDescent="0.2">
      <c r="O278" s="3"/>
    </row>
    <row r="279" spans="15:15" x14ac:dyDescent="0.2">
      <c r="O279" s="3"/>
    </row>
    <row r="280" spans="15:15" x14ac:dyDescent="0.2">
      <c r="O280" s="3"/>
    </row>
    <row r="281" spans="15:15" x14ac:dyDescent="0.2">
      <c r="O281" s="3"/>
    </row>
    <row r="282" spans="15:15" x14ac:dyDescent="0.2">
      <c r="O282" s="3"/>
    </row>
    <row r="283" spans="15:15" x14ac:dyDescent="0.2">
      <c r="O283" s="3"/>
    </row>
    <row r="284" spans="15:15" x14ac:dyDescent="0.2">
      <c r="O284" s="3"/>
    </row>
    <row r="285" spans="15:15" x14ac:dyDescent="0.2">
      <c r="O285" s="3"/>
    </row>
    <row r="286" spans="15:15" x14ac:dyDescent="0.2">
      <c r="O286" s="3"/>
    </row>
    <row r="287" spans="15:15" x14ac:dyDescent="0.2">
      <c r="O287" s="3"/>
    </row>
    <row r="288" spans="15:15" x14ac:dyDescent="0.2">
      <c r="O288" s="3"/>
    </row>
    <row r="289" spans="15:15" x14ac:dyDescent="0.2">
      <c r="O289" s="3"/>
    </row>
    <row r="290" spans="15:15" x14ac:dyDescent="0.2">
      <c r="O290" s="3"/>
    </row>
    <row r="291" spans="15:15" x14ac:dyDescent="0.2">
      <c r="O291" s="3"/>
    </row>
    <row r="292" spans="15:15" x14ac:dyDescent="0.2">
      <c r="O292" s="3"/>
    </row>
    <row r="293" spans="15:15" x14ac:dyDescent="0.2">
      <c r="O293" s="3"/>
    </row>
    <row r="294" spans="15:15" x14ac:dyDescent="0.2">
      <c r="O294" s="3"/>
    </row>
    <row r="295" spans="15:15" x14ac:dyDescent="0.2">
      <c r="O295" s="3"/>
    </row>
    <row r="296" spans="15:15" x14ac:dyDescent="0.2">
      <c r="O296" s="3"/>
    </row>
    <row r="297" spans="15:15" x14ac:dyDescent="0.2">
      <c r="O297" s="3"/>
    </row>
    <row r="298" spans="15:15" x14ac:dyDescent="0.2">
      <c r="O298" s="3"/>
    </row>
    <row r="299" spans="15:15" x14ac:dyDescent="0.2">
      <c r="O299" s="3"/>
    </row>
    <row r="300" spans="15:15" x14ac:dyDescent="0.2">
      <c r="O300" s="3"/>
    </row>
    <row r="301" spans="15:15" x14ac:dyDescent="0.2">
      <c r="O301" s="3"/>
    </row>
    <row r="302" spans="15:15" x14ac:dyDescent="0.2">
      <c r="O302" s="3"/>
    </row>
    <row r="303" spans="15:15" x14ac:dyDescent="0.2">
      <c r="O303" s="3"/>
    </row>
    <row r="304" spans="15:15" x14ac:dyDescent="0.2">
      <c r="O304" s="3"/>
    </row>
    <row r="305" spans="15:15" x14ac:dyDescent="0.2">
      <c r="O305" s="3"/>
    </row>
    <row r="306" spans="15:15" x14ac:dyDescent="0.2">
      <c r="O306" s="3"/>
    </row>
    <row r="307" spans="15:15" x14ac:dyDescent="0.2">
      <c r="O307" s="3"/>
    </row>
    <row r="308" spans="15:15" x14ac:dyDescent="0.2">
      <c r="O308" s="3"/>
    </row>
    <row r="309" spans="15:15" x14ac:dyDescent="0.2">
      <c r="O309" s="3"/>
    </row>
    <row r="310" spans="15:15" x14ac:dyDescent="0.2">
      <c r="O310" s="3"/>
    </row>
    <row r="311" spans="15:15" x14ac:dyDescent="0.2">
      <c r="O311" s="3"/>
    </row>
    <row r="312" spans="15:15" x14ac:dyDescent="0.2">
      <c r="O312" s="3"/>
    </row>
    <row r="313" spans="15:15" x14ac:dyDescent="0.2">
      <c r="O313" s="3"/>
    </row>
    <row r="314" spans="15:15" x14ac:dyDescent="0.2">
      <c r="O314" s="3"/>
    </row>
    <row r="315" spans="15:15" x14ac:dyDescent="0.2">
      <c r="O315" s="3"/>
    </row>
    <row r="316" spans="15:15" x14ac:dyDescent="0.2">
      <c r="O316" s="3"/>
    </row>
    <row r="317" spans="15:15" x14ac:dyDescent="0.2">
      <c r="O317" s="3"/>
    </row>
    <row r="318" spans="15:15" x14ac:dyDescent="0.2">
      <c r="O318" s="3"/>
    </row>
    <row r="319" spans="15:15" x14ac:dyDescent="0.2">
      <c r="O319" s="3"/>
    </row>
    <row r="320" spans="15:15" x14ac:dyDescent="0.2">
      <c r="O320" s="3"/>
    </row>
    <row r="321" spans="15:15" x14ac:dyDescent="0.2">
      <c r="O321" s="3"/>
    </row>
    <row r="322" spans="15:15" x14ac:dyDescent="0.2">
      <c r="O322" s="3"/>
    </row>
    <row r="323" spans="15:15" x14ac:dyDescent="0.2">
      <c r="O323" s="3"/>
    </row>
    <row r="324" spans="15:15" x14ac:dyDescent="0.2">
      <c r="O324" s="3"/>
    </row>
    <row r="325" spans="15:15" x14ac:dyDescent="0.2">
      <c r="O325" s="3"/>
    </row>
    <row r="326" spans="15:15" x14ac:dyDescent="0.2">
      <c r="O326" s="3"/>
    </row>
    <row r="327" spans="15:15" x14ac:dyDescent="0.2">
      <c r="O327" s="3"/>
    </row>
    <row r="328" spans="15:15" x14ac:dyDescent="0.2">
      <c r="O328" s="3"/>
    </row>
    <row r="329" spans="15:15" x14ac:dyDescent="0.2">
      <c r="O329" s="3"/>
    </row>
    <row r="330" spans="15:15" x14ac:dyDescent="0.2">
      <c r="O330" s="3"/>
    </row>
    <row r="331" spans="15:15" x14ac:dyDescent="0.2">
      <c r="O331" s="3"/>
    </row>
    <row r="332" spans="15:15" x14ac:dyDescent="0.2">
      <c r="O332" s="3"/>
    </row>
    <row r="333" spans="15:15" x14ac:dyDescent="0.2">
      <c r="O333" s="3"/>
    </row>
    <row r="334" spans="15:15" x14ac:dyDescent="0.2">
      <c r="O334" s="3"/>
    </row>
    <row r="335" spans="15:15" x14ac:dyDescent="0.2">
      <c r="O335" s="3"/>
    </row>
    <row r="336" spans="15:15" x14ac:dyDescent="0.2">
      <c r="O336" s="3"/>
    </row>
    <row r="337" spans="15:15" x14ac:dyDescent="0.2">
      <c r="O337" s="3"/>
    </row>
    <row r="338" spans="15:15" x14ac:dyDescent="0.2">
      <c r="O338" s="3"/>
    </row>
    <row r="339" spans="15:15" x14ac:dyDescent="0.2">
      <c r="O339" s="3"/>
    </row>
    <row r="340" spans="15:15" x14ac:dyDescent="0.2">
      <c r="O340" s="3"/>
    </row>
    <row r="341" spans="15:15" x14ac:dyDescent="0.2">
      <c r="O341" s="3"/>
    </row>
    <row r="342" spans="15:15" x14ac:dyDescent="0.2">
      <c r="O342" s="3"/>
    </row>
    <row r="343" spans="15:15" x14ac:dyDescent="0.2">
      <c r="O343" s="3"/>
    </row>
    <row r="344" spans="15:15" x14ac:dyDescent="0.2">
      <c r="O344" s="3"/>
    </row>
    <row r="345" spans="15:15" x14ac:dyDescent="0.2">
      <c r="O345" s="3"/>
    </row>
    <row r="346" spans="15:15" x14ac:dyDescent="0.2">
      <c r="O346" s="3"/>
    </row>
    <row r="347" spans="15:15" x14ac:dyDescent="0.2">
      <c r="O347" s="3"/>
    </row>
    <row r="348" spans="15:15" x14ac:dyDescent="0.2">
      <c r="O348" s="3"/>
    </row>
    <row r="349" spans="15:15" x14ac:dyDescent="0.2">
      <c r="O349" s="3"/>
    </row>
    <row r="350" spans="15:15" x14ac:dyDescent="0.2">
      <c r="O350" s="3"/>
    </row>
    <row r="351" spans="15:15" x14ac:dyDescent="0.2">
      <c r="O351" s="3"/>
    </row>
    <row r="352" spans="15:15" x14ac:dyDescent="0.2">
      <c r="O352" s="3"/>
    </row>
    <row r="353" spans="15:15" x14ac:dyDescent="0.2">
      <c r="O353" s="3"/>
    </row>
    <row r="354" spans="15:15" x14ac:dyDescent="0.2">
      <c r="O354" s="3"/>
    </row>
    <row r="355" spans="15:15" x14ac:dyDescent="0.2">
      <c r="O355" s="3"/>
    </row>
    <row r="356" spans="15:15" x14ac:dyDescent="0.2">
      <c r="O356" s="3"/>
    </row>
    <row r="357" spans="15:15" x14ac:dyDescent="0.2">
      <c r="O357" s="3"/>
    </row>
    <row r="358" spans="15:15" x14ac:dyDescent="0.2">
      <c r="O358" s="3"/>
    </row>
    <row r="359" spans="15:15" x14ac:dyDescent="0.2">
      <c r="O359" s="3"/>
    </row>
    <row r="360" spans="15:15" x14ac:dyDescent="0.2">
      <c r="O360" s="3"/>
    </row>
    <row r="361" spans="15:15" x14ac:dyDescent="0.2">
      <c r="O361" s="3"/>
    </row>
    <row r="362" spans="15:15" x14ac:dyDescent="0.2">
      <c r="O362" s="3"/>
    </row>
    <row r="363" spans="15:15" x14ac:dyDescent="0.2">
      <c r="O363" s="3"/>
    </row>
    <row r="364" spans="15:15" x14ac:dyDescent="0.2">
      <c r="O364" s="3"/>
    </row>
    <row r="365" spans="15:15" x14ac:dyDescent="0.2">
      <c r="O365" s="3"/>
    </row>
    <row r="366" spans="15:15" x14ac:dyDescent="0.2">
      <c r="O366" s="3"/>
    </row>
    <row r="367" spans="15:15" x14ac:dyDescent="0.2">
      <c r="O367" s="3"/>
    </row>
    <row r="368" spans="15:15" x14ac:dyDescent="0.2">
      <c r="O368" s="3"/>
    </row>
    <row r="369" spans="15:15" x14ac:dyDescent="0.2">
      <c r="O369" s="3"/>
    </row>
    <row r="370" spans="15:15" x14ac:dyDescent="0.2">
      <c r="O370" s="3"/>
    </row>
    <row r="371" spans="15:15" x14ac:dyDescent="0.2">
      <c r="O371" s="3"/>
    </row>
    <row r="372" spans="15:15" x14ac:dyDescent="0.2">
      <c r="O372" s="3"/>
    </row>
    <row r="373" spans="15:15" x14ac:dyDescent="0.2">
      <c r="O373" s="3"/>
    </row>
    <row r="374" spans="15:15" x14ac:dyDescent="0.2">
      <c r="O374" s="3"/>
    </row>
    <row r="375" spans="15:15" x14ac:dyDescent="0.2">
      <c r="O375" s="3"/>
    </row>
    <row r="376" spans="15:15" x14ac:dyDescent="0.2">
      <c r="O376" s="3"/>
    </row>
    <row r="377" spans="15:15" x14ac:dyDescent="0.2">
      <c r="O377" s="3"/>
    </row>
    <row r="378" spans="15:15" x14ac:dyDescent="0.2">
      <c r="O378" s="3"/>
    </row>
    <row r="379" spans="15:15" x14ac:dyDescent="0.2">
      <c r="O379" s="3"/>
    </row>
    <row r="380" spans="15:15" x14ac:dyDescent="0.2">
      <c r="O380" s="3"/>
    </row>
    <row r="381" spans="15:15" x14ac:dyDescent="0.2">
      <c r="O381" s="3"/>
    </row>
    <row r="382" spans="15:15" x14ac:dyDescent="0.2">
      <c r="O382" s="3"/>
    </row>
    <row r="383" spans="15:15" x14ac:dyDescent="0.2">
      <c r="O383" s="3"/>
    </row>
    <row r="384" spans="15:15" x14ac:dyDescent="0.2">
      <c r="O384" s="3"/>
    </row>
    <row r="385" spans="15:15" x14ac:dyDescent="0.2">
      <c r="O385" s="3"/>
    </row>
    <row r="386" spans="15:15" x14ac:dyDescent="0.2">
      <c r="O386" s="3"/>
    </row>
    <row r="387" spans="15:15" x14ac:dyDescent="0.2">
      <c r="O387" s="3"/>
    </row>
    <row r="388" spans="15:15" x14ac:dyDescent="0.2">
      <c r="O388" s="3"/>
    </row>
    <row r="389" spans="15:15" x14ac:dyDescent="0.2">
      <c r="O389" s="3"/>
    </row>
    <row r="390" spans="15:15" x14ac:dyDescent="0.2">
      <c r="O390" s="3"/>
    </row>
    <row r="391" spans="15:15" x14ac:dyDescent="0.2">
      <c r="O391" s="3"/>
    </row>
    <row r="392" spans="15:15" x14ac:dyDescent="0.2">
      <c r="O392" s="3"/>
    </row>
    <row r="393" spans="15:15" x14ac:dyDescent="0.2">
      <c r="O393" s="3"/>
    </row>
    <row r="394" spans="15:15" x14ac:dyDescent="0.2">
      <c r="O394" s="3"/>
    </row>
    <row r="395" spans="15:15" x14ac:dyDescent="0.2">
      <c r="O395" s="3"/>
    </row>
    <row r="396" spans="15:15" x14ac:dyDescent="0.2">
      <c r="O396" s="3"/>
    </row>
    <row r="397" spans="15:15" x14ac:dyDescent="0.2">
      <c r="O397" s="3"/>
    </row>
    <row r="398" spans="15:15" x14ac:dyDescent="0.2">
      <c r="O398" s="3"/>
    </row>
    <row r="399" spans="15:15" x14ac:dyDescent="0.2">
      <c r="O399" s="3"/>
    </row>
    <row r="400" spans="15:15" x14ac:dyDescent="0.2">
      <c r="O400" s="3"/>
    </row>
    <row r="401" spans="15:15" x14ac:dyDescent="0.2">
      <c r="O401" s="3"/>
    </row>
    <row r="402" spans="15:15" x14ac:dyDescent="0.2">
      <c r="O402" s="3"/>
    </row>
    <row r="403" spans="15:15" x14ac:dyDescent="0.2">
      <c r="O403" s="3"/>
    </row>
    <row r="404" spans="15:15" x14ac:dyDescent="0.2">
      <c r="O404" s="3"/>
    </row>
    <row r="405" spans="15:15" x14ac:dyDescent="0.2">
      <c r="O405" s="3"/>
    </row>
    <row r="406" spans="15:15" x14ac:dyDescent="0.2">
      <c r="O406" s="3"/>
    </row>
    <row r="407" spans="15:15" x14ac:dyDescent="0.2">
      <c r="O407" s="3"/>
    </row>
    <row r="408" spans="15:15" x14ac:dyDescent="0.2">
      <c r="O408" s="3"/>
    </row>
    <row r="409" spans="15:15" x14ac:dyDescent="0.2">
      <c r="O409" s="3"/>
    </row>
    <row r="410" spans="15:15" x14ac:dyDescent="0.2">
      <c r="O410" s="3"/>
    </row>
    <row r="411" spans="15:15" x14ac:dyDescent="0.2">
      <c r="O411" s="3"/>
    </row>
    <row r="412" spans="15:15" x14ac:dyDescent="0.2">
      <c r="O412" s="3"/>
    </row>
    <row r="413" spans="15:15" x14ac:dyDescent="0.2">
      <c r="O413" s="3"/>
    </row>
    <row r="414" spans="15:15" x14ac:dyDescent="0.2">
      <c r="O414" s="3"/>
    </row>
    <row r="415" spans="15:15" x14ac:dyDescent="0.2">
      <c r="O415" s="3"/>
    </row>
    <row r="416" spans="15:15" x14ac:dyDescent="0.2">
      <c r="O416" s="3"/>
    </row>
    <row r="417" spans="15:15" x14ac:dyDescent="0.2">
      <c r="O417" s="3"/>
    </row>
    <row r="418" spans="15:15" x14ac:dyDescent="0.2">
      <c r="O418" s="3"/>
    </row>
    <row r="419" spans="15:15" x14ac:dyDescent="0.2">
      <c r="O419" s="3"/>
    </row>
    <row r="420" spans="15:15" x14ac:dyDescent="0.2">
      <c r="O420" s="3"/>
    </row>
    <row r="421" spans="15:15" x14ac:dyDescent="0.2">
      <c r="O421" s="3"/>
    </row>
    <row r="422" spans="15:15" x14ac:dyDescent="0.2">
      <c r="O422" s="3"/>
    </row>
    <row r="423" spans="15:15" x14ac:dyDescent="0.2">
      <c r="O423" s="3"/>
    </row>
    <row r="424" spans="15:15" x14ac:dyDescent="0.2">
      <c r="O424" s="3"/>
    </row>
    <row r="425" spans="15:15" x14ac:dyDescent="0.2">
      <c r="O425" s="3"/>
    </row>
    <row r="426" spans="15:15" x14ac:dyDescent="0.2">
      <c r="O426" s="3"/>
    </row>
    <row r="427" spans="15:15" x14ac:dyDescent="0.2">
      <c r="O427" s="3"/>
    </row>
    <row r="428" spans="15:15" x14ac:dyDescent="0.2">
      <c r="O428" s="3"/>
    </row>
    <row r="429" spans="15:15" x14ac:dyDescent="0.2">
      <c r="O429" s="3"/>
    </row>
    <row r="430" spans="15:15" x14ac:dyDescent="0.2">
      <c r="O430" s="3"/>
    </row>
    <row r="431" spans="15:15" x14ac:dyDescent="0.2">
      <c r="O431" s="3"/>
    </row>
    <row r="432" spans="15:15" x14ac:dyDescent="0.2">
      <c r="O432" s="3"/>
    </row>
    <row r="433" spans="15:15" x14ac:dyDescent="0.2">
      <c r="O433" s="3"/>
    </row>
    <row r="434" spans="15:15" x14ac:dyDescent="0.2">
      <c r="O434" s="3"/>
    </row>
    <row r="435" spans="15:15" x14ac:dyDescent="0.2">
      <c r="O435" s="3"/>
    </row>
    <row r="436" spans="15:15" x14ac:dyDescent="0.2">
      <c r="O436" s="3"/>
    </row>
    <row r="437" spans="15:15" x14ac:dyDescent="0.2">
      <c r="O437" s="3"/>
    </row>
    <row r="438" spans="15:15" x14ac:dyDescent="0.2">
      <c r="O438" s="3"/>
    </row>
    <row r="439" spans="15:15" x14ac:dyDescent="0.2">
      <c r="O439" s="3"/>
    </row>
    <row r="440" spans="15:15" x14ac:dyDescent="0.2">
      <c r="O440" s="3"/>
    </row>
    <row r="441" spans="15:15" x14ac:dyDescent="0.2">
      <c r="O441" s="3"/>
    </row>
    <row r="442" spans="15:15" x14ac:dyDescent="0.2">
      <c r="O442" s="3"/>
    </row>
    <row r="443" spans="15:15" x14ac:dyDescent="0.2">
      <c r="O443" s="3"/>
    </row>
    <row r="444" spans="15:15" x14ac:dyDescent="0.2">
      <c r="O444" s="3"/>
    </row>
    <row r="445" spans="15:15" x14ac:dyDescent="0.2">
      <c r="O445" s="3"/>
    </row>
    <row r="446" spans="15:15" x14ac:dyDescent="0.2">
      <c r="O446" s="3"/>
    </row>
    <row r="447" spans="15:15" x14ac:dyDescent="0.2">
      <c r="O447" s="3"/>
    </row>
    <row r="448" spans="15:15" x14ac:dyDescent="0.2">
      <c r="O448" s="3"/>
    </row>
    <row r="449" spans="15:15" x14ac:dyDescent="0.2">
      <c r="O449" s="3"/>
    </row>
    <row r="450" spans="15:15" x14ac:dyDescent="0.2">
      <c r="O450" s="3"/>
    </row>
    <row r="451" spans="15:15" x14ac:dyDescent="0.2">
      <c r="O451" s="3"/>
    </row>
    <row r="452" spans="15:15" x14ac:dyDescent="0.2">
      <c r="O452" s="3"/>
    </row>
    <row r="453" spans="15:15" x14ac:dyDescent="0.2">
      <c r="O453" s="3"/>
    </row>
    <row r="454" spans="15:15" x14ac:dyDescent="0.2">
      <c r="O454" s="3"/>
    </row>
    <row r="455" spans="15:15" x14ac:dyDescent="0.2">
      <c r="O455" s="3"/>
    </row>
    <row r="456" spans="15:15" x14ac:dyDescent="0.2">
      <c r="O456" s="3"/>
    </row>
    <row r="457" spans="15:15" x14ac:dyDescent="0.2">
      <c r="O457" s="3"/>
    </row>
    <row r="458" spans="15:15" x14ac:dyDescent="0.2">
      <c r="O458" s="3"/>
    </row>
    <row r="459" spans="15:15" x14ac:dyDescent="0.2">
      <c r="O459" s="3"/>
    </row>
    <row r="460" spans="15:15" x14ac:dyDescent="0.2">
      <c r="O460" s="3"/>
    </row>
    <row r="461" spans="15:15" x14ac:dyDescent="0.2">
      <c r="O461" s="3"/>
    </row>
    <row r="462" spans="15:15" x14ac:dyDescent="0.2">
      <c r="O462" s="3"/>
    </row>
    <row r="463" spans="15:15" x14ac:dyDescent="0.2">
      <c r="O463" s="3"/>
    </row>
    <row r="464" spans="15:15" x14ac:dyDescent="0.2">
      <c r="O464" s="3"/>
    </row>
    <row r="465" spans="15:15" x14ac:dyDescent="0.2">
      <c r="O465" s="3"/>
    </row>
    <row r="466" spans="15:15" x14ac:dyDescent="0.2">
      <c r="O466" s="3"/>
    </row>
    <row r="467" spans="15:15" x14ac:dyDescent="0.2">
      <c r="O467" s="3"/>
    </row>
    <row r="468" spans="15:15" x14ac:dyDescent="0.2">
      <c r="O468" s="3"/>
    </row>
    <row r="469" spans="15:15" x14ac:dyDescent="0.2">
      <c r="O469" s="3"/>
    </row>
    <row r="470" spans="15:15" x14ac:dyDescent="0.2">
      <c r="O470" s="3"/>
    </row>
    <row r="471" spans="15:15" x14ac:dyDescent="0.2">
      <c r="O471" s="3"/>
    </row>
    <row r="472" spans="15:15" x14ac:dyDescent="0.2">
      <c r="O472" s="3"/>
    </row>
    <row r="473" spans="15:15" x14ac:dyDescent="0.2">
      <c r="O473" s="3"/>
    </row>
    <row r="474" spans="15:15" x14ac:dyDescent="0.2">
      <c r="O474" s="3"/>
    </row>
    <row r="475" spans="15:15" x14ac:dyDescent="0.2">
      <c r="O475" s="3"/>
    </row>
    <row r="476" spans="15:15" x14ac:dyDescent="0.2">
      <c r="O476" s="3"/>
    </row>
    <row r="477" spans="15:15" x14ac:dyDescent="0.2">
      <c r="O477" s="3"/>
    </row>
    <row r="478" spans="15:15" x14ac:dyDescent="0.2">
      <c r="O478" s="3"/>
    </row>
    <row r="479" spans="15:15" x14ac:dyDescent="0.2">
      <c r="O479" s="3"/>
    </row>
    <row r="480" spans="15:15" x14ac:dyDescent="0.2">
      <c r="O480" s="3"/>
    </row>
    <row r="481" spans="15:15" x14ac:dyDescent="0.2">
      <c r="O481" s="3"/>
    </row>
    <row r="482" spans="15:15" x14ac:dyDescent="0.2">
      <c r="O482" s="3"/>
    </row>
    <row r="483" spans="15:15" x14ac:dyDescent="0.2">
      <c r="O483" s="3"/>
    </row>
    <row r="484" spans="15:15" x14ac:dyDescent="0.2">
      <c r="O484" s="3"/>
    </row>
    <row r="485" spans="15:15" x14ac:dyDescent="0.2">
      <c r="O485" s="3"/>
    </row>
    <row r="486" spans="15:15" x14ac:dyDescent="0.2">
      <c r="O486" s="3"/>
    </row>
    <row r="487" spans="15:15" x14ac:dyDescent="0.2">
      <c r="O487" s="3"/>
    </row>
    <row r="488" spans="15:15" x14ac:dyDescent="0.2">
      <c r="O488" s="3"/>
    </row>
    <row r="489" spans="15:15" x14ac:dyDescent="0.2">
      <c r="O489" s="3"/>
    </row>
    <row r="490" spans="15:15" x14ac:dyDescent="0.2">
      <c r="O490" s="3"/>
    </row>
    <row r="491" spans="15:15" x14ac:dyDescent="0.2">
      <c r="O491" s="3"/>
    </row>
    <row r="492" spans="15:15" x14ac:dyDescent="0.2">
      <c r="O492" s="3"/>
    </row>
    <row r="493" spans="15:15" x14ac:dyDescent="0.2">
      <c r="O493" s="3"/>
    </row>
    <row r="494" spans="15:15" x14ac:dyDescent="0.2">
      <c r="O494" s="3"/>
    </row>
    <row r="495" spans="15:15" x14ac:dyDescent="0.2">
      <c r="O495" s="3"/>
    </row>
    <row r="496" spans="15:15" x14ac:dyDescent="0.2">
      <c r="O496" s="3"/>
    </row>
    <row r="497" spans="15:15" x14ac:dyDescent="0.2">
      <c r="O497" s="3"/>
    </row>
    <row r="498" spans="15:15" x14ac:dyDescent="0.2">
      <c r="O498" s="3"/>
    </row>
    <row r="499" spans="15:15" x14ac:dyDescent="0.2">
      <c r="O499" s="3"/>
    </row>
    <row r="500" spans="15:15" x14ac:dyDescent="0.2">
      <c r="O500" s="3"/>
    </row>
    <row r="501" spans="15:15" x14ac:dyDescent="0.2">
      <c r="O501" s="3"/>
    </row>
    <row r="502" spans="15:15" x14ac:dyDescent="0.2">
      <c r="O502" s="3"/>
    </row>
    <row r="503" spans="15:15" x14ac:dyDescent="0.2">
      <c r="O503" s="3"/>
    </row>
    <row r="504" spans="15:15" x14ac:dyDescent="0.2">
      <c r="O504" s="3"/>
    </row>
    <row r="505" spans="15:15" x14ac:dyDescent="0.2">
      <c r="O505" s="3"/>
    </row>
    <row r="506" spans="15:15" x14ac:dyDescent="0.2">
      <c r="O506" s="3"/>
    </row>
    <row r="507" spans="15:15" x14ac:dyDescent="0.2">
      <c r="O507" s="3"/>
    </row>
    <row r="508" spans="15:15" x14ac:dyDescent="0.2">
      <c r="O508" s="3"/>
    </row>
    <row r="509" spans="15:15" x14ac:dyDescent="0.2">
      <c r="O509" s="3"/>
    </row>
    <row r="510" spans="15:15" x14ac:dyDescent="0.2">
      <c r="O510" s="3"/>
    </row>
    <row r="511" spans="15:15" x14ac:dyDescent="0.2">
      <c r="O511" s="3"/>
    </row>
    <row r="512" spans="15:15" x14ac:dyDescent="0.2">
      <c r="O512" s="3"/>
    </row>
    <row r="513" spans="15:15" x14ac:dyDescent="0.2">
      <c r="O513" s="3"/>
    </row>
    <row r="514" spans="15:15" x14ac:dyDescent="0.2">
      <c r="O514" s="3"/>
    </row>
    <row r="515" spans="15:15" x14ac:dyDescent="0.2">
      <c r="O515" s="3"/>
    </row>
    <row r="516" spans="15:15" x14ac:dyDescent="0.2">
      <c r="O516" s="3"/>
    </row>
    <row r="517" spans="15:15" x14ac:dyDescent="0.2">
      <c r="O517" s="3"/>
    </row>
    <row r="518" spans="15:15" x14ac:dyDescent="0.2">
      <c r="O518" s="3"/>
    </row>
    <row r="519" spans="15:15" x14ac:dyDescent="0.2">
      <c r="O519" s="3"/>
    </row>
    <row r="520" spans="15:15" x14ac:dyDescent="0.2">
      <c r="O520" s="3"/>
    </row>
    <row r="521" spans="15:15" x14ac:dyDescent="0.2">
      <c r="O521" s="3"/>
    </row>
    <row r="522" spans="15:15" x14ac:dyDescent="0.2">
      <c r="O522" s="3"/>
    </row>
    <row r="523" spans="15:15" x14ac:dyDescent="0.2">
      <c r="O523" s="3"/>
    </row>
    <row r="524" spans="15:15" x14ac:dyDescent="0.2">
      <c r="O524" s="3"/>
    </row>
    <row r="525" spans="15:15" x14ac:dyDescent="0.2">
      <c r="O525" s="3"/>
    </row>
    <row r="526" spans="15:15" x14ac:dyDescent="0.2">
      <c r="O526" s="3"/>
    </row>
    <row r="527" spans="15:15" x14ac:dyDescent="0.2">
      <c r="O527" s="3"/>
    </row>
    <row r="528" spans="15:15" x14ac:dyDescent="0.2">
      <c r="O528" s="3"/>
    </row>
    <row r="529" spans="15:15" x14ac:dyDescent="0.2">
      <c r="O529" s="3"/>
    </row>
    <row r="530" spans="15:15" x14ac:dyDescent="0.2">
      <c r="O530" s="3"/>
    </row>
    <row r="531" spans="15:15" x14ac:dyDescent="0.2">
      <c r="O531" s="3"/>
    </row>
    <row r="532" spans="15:15" x14ac:dyDescent="0.2">
      <c r="O532" s="3"/>
    </row>
    <row r="533" spans="15:15" x14ac:dyDescent="0.2">
      <c r="O533" s="3"/>
    </row>
    <row r="534" spans="15:15" x14ac:dyDescent="0.2">
      <c r="O534" s="3"/>
    </row>
    <row r="535" spans="15:15" x14ac:dyDescent="0.2">
      <c r="O535" s="3"/>
    </row>
    <row r="536" spans="15:15" x14ac:dyDescent="0.2">
      <c r="O536" s="3"/>
    </row>
    <row r="537" spans="15:15" x14ac:dyDescent="0.2">
      <c r="O537" s="3"/>
    </row>
    <row r="538" spans="15:15" x14ac:dyDescent="0.2">
      <c r="O538" s="3"/>
    </row>
    <row r="539" spans="15:15" x14ac:dyDescent="0.2">
      <c r="O539" s="3"/>
    </row>
    <row r="540" spans="15:15" x14ac:dyDescent="0.2">
      <c r="O540" s="3"/>
    </row>
    <row r="541" spans="15:15" x14ac:dyDescent="0.2">
      <c r="O541" s="3"/>
    </row>
    <row r="542" spans="15:15" x14ac:dyDescent="0.2">
      <c r="O542" s="3"/>
    </row>
    <row r="543" spans="15:15" x14ac:dyDescent="0.2">
      <c r="O543" s="3"/>
    </row>
    <row r="544" spans="15:15" x14ac:dyDescent="0.2">
      <c r="O544" s="3"/>
    </row>
    <row r="545" spans="15:15" x14ac:dyDescent="0.2">
      <c r="O545" s="3"/>
    </row>
    <row r="546" spans="15:15" x14ac:dyDescent="0.2">
      <c r="O546" s="3"/>
    </row>
    <row r="547" spans="15:15" x14ac:dyDescent="0.2">
      <c r="O547" s="3"/>
    </row>
    <row r="548" spans="15:15" x14ac:dyDescent="0.2">
      <c r="O548" s="3"/>
    </row>
    <row r="549" spans="15:15" x14ac:dyDescent="0.2">
      <c r="O549" s="3"/>
    </row>
    <row r="550" spans="15:15" x14ac:dyDescent="0.2">
      <c r="O550" s="3"/>
    </row>
    <row r="551" spans="15:15" x14ac:dyDescent="0.2">
      <c r="O551" s="3"/>
    </row>
    <row r="552" spans="15:15" x14ac:dyDescent="0.2">
      <c r="O552" s="3"/>
    </row>
    <row r="553" spans="15:15" x14ac:dyDescent="0.2">
      <c r="O553" s="3"/>
    </row>
    <row r="554" spans="15:15" x14ac:dyDescent="0.2">
      <c r="O554" s="3"/>
    </row>
    <row r="555" spans="15:15" x14ac:dyDescent="0.2">
      <c r="O555" s="3"/>
    </row>
    <row r="556" spans="15:15" x14ac:dyDescent="0.2">
      <c r="O556" s="3"/>
    </row>
    <row r="557" spans="15:15" x14ac:dyDescent="0.2">
      <c r="O557" s="3"/>
    </row>
    <row r="558" spans="15:15" x14ac:dyDescent="0.2">
      <c r="O558" s="3"/>
    </row>
    <row r="559" spans="15:15" x14ac:dyDescent="0.2">
      <c r="O559" s="3"/>
    </row>
    <row r="560" spans="15:15" x14ac:dyDescent="0.2">
      <c r="O560" s="3"/>
    </row>
    <row r="561" spans="15:15" x14ac:dyDescent="0.2">
      <c r="O561" s="3"/>
    </row>
    <row r="562" spans="15:15" x14ac:dyDescent="0.2">
      <c r="O562" s="3"/>
    </row>
    <row r="563" spans="15:15" x14ac:dyDescent="0.2">
      <c r="O563" s="3"/>
    </row>
    <row r="564" spans="15:15" x14ac:dyDescent="0.2">
      <c r="O564" s="3"/>
    </row>
    <row r="565" spans="15:15" x14ac:dyDescent="0.2">
      <c r="O565" s="3"/>
    </row>
    <row r="566" spans="15:15" x14ac:dyDescent="0.2">
      <c r="O566" s="3"/>
    </row>
    <row r="567" spans="15:15" x14ac:dyDescent="0.2">
      <c r="O567" s="3"/>
    </row>
    <row r="568" spans="15:15" x14ac:dyDescent="0.2">
      <c r="O568" s="3"/>
    </row>
    <row r="569" spans="15:15" x14ac:dyDescent="0.2">
      <c r="O569" s="3"/>
    </row>
    <row r="570" spans="15:15" x14ac:dyDescent="0.2">
      <c r="O570" s="3"/>
    </row>
    <row r="571" spans="15:15" x14ac:dyDescent="0.2">
      <c r="O571" s="3"/>
    </row>
    <row r="572" spans="15:15" x14ac:dyDescent="0.2">
      <c r="O572" s="3"/>
    </row>
    <row r="573" spans="15:15" x14ac:dyDescent="0.2">
      <c r="O573" s="3"/>
    </row>
    <row r="574" spans="15:15" x14ac:dyDescent="0.2">
      <c r="O574" s="3"/>
    </row>
    <row r="575" spans="15:15" x14ac:dyDescent="0.2">
      <c r="O575" s="3"/>
    </row>
    <row r="576" spans="15:15" x14ac:dyDescent="0.2">
      <c r="O576" s="3"/>
    </row>
    <row r="577" spans="15:15" x14ac:dyDescent="0.2">
      <c r="O577" s="3"/>
    </row>
    <row r="578" spans="15:15" x14ac:dyDescent="0.2">
      <c r="O578" s="3"/>
    </row>
    <row r="579" spans="15:15" x14ac:dyDescent="0.2">
      <c r="O579" s="3"/>
    </row>
    <row r="580" spans="15:15" x14ac:dyDescent="0.2">
      <c r="O580" s="3"/>
    </row>
    <row r="581" spans="15:15" x14ac:dyDescent="0.2">
      <c r="O581" s="3"/>
    </row>
    <row r="582" spans="15:15" x14ac:dyDescent="0.2">
      <c r="O582" s="3"/>
    </row>
    <row r="583" spans="15:15" x14ac:dyDescent="0.2">
      <c r="O583" s="3"/>
    </row>
    <row r="584" spans="15:15" x14ac:dyDescent="0.2">
      <c r="O584" s="3"/>
    </row>
    <row r="585" spans="15:15" x14ac:dyDescent="0.2">
      <c r="O585" s="3"/>
    </row>
    <row r="586" spans="15:15" x14ac:dyDescent="0.2">
      <c r="O586" s="3"/>
    </row>
    <row r="587" spans="15:15" x14ac:dyDescent="0.2">
      <c r="O587" s="3"/>
    </row>
    <row r="588" spans="15:15" x14ac:dyDescent="0.2">
      <c r="O588" s="3"/>
    </row>
    <row r="589" spans="15:15" x14ac:dyDescent="0.2">
      <c r="O589" s="3"/>
    </row>
    <row r="590" spans="15:15" x14ac:dyDescent="0.2">
      <c r="O590" s="3"/>
    </row>
    <row r="591" spans="15:15" x14ac:dyDescent="0.2">
      <c r="O591" s="3"/>
    </row>
    <row r="592" spans="15:15" x14ac:dyDescent="0.2">
      <c r="O592" s="3"/>
    </row>
    <row r="593" spans="15:15" x14ac:dyDescent="0.2">
      <c r="O593" s="3"/>
    </row>
    <row r="594" spans="15:15" x14ac:dyDescent="0.2">
      <c r="O594" s="3"/>
    </row>
    <row r="595" spans="15:15" x14ac:dyDescent="0.2">
      <c r="O595" s="3"/>
    </row>
    <row r="596" spans="15:15" x14ac:dyDescent="0.2">
      <c r="O596" s="3"/>
    </row>
    <row r="597" spans="15:15" x14ac:dyDescent="0.2">
      <c r="O597" s="3"/>
    </row>
    <row r="598" spans="15:15" x14ac:dyDescent="0.2">
      <c r="O598" s="3"/>
    </row>
    <row r="599" spans="15:15" x14ac:dyDescent="0.2">
      <c r="O599" s="3"/>
    </row>
    <row r="600" spans="15:15" x14ac:dyDescent="0.2">
      <c r="O600" s="3"/>
    </row>
    <row r="601" spans="15:15" x14ac:dyDescent="0.2">
      <c r="O601" s="3"/>
    </row>
    <row r="602" spans="15:15" x14ac:dyDescent="0.2">
      <c r="O602" s="3"/>
    </row>
    <row r="603" spans="15:15" x14ac:dyDescent="0.2">
      <c r="O603" s="3"/>
    </row>
    <row r="604" spans="15:15" x14ac:dyDescent="0.2">
      <c r="O604" s="3"/>
    </row>
    <row r="605" spans="15:15" x14ac:dyDescent="0.2">
      <c r="O605" s="3"/>
    </row>
    <row r="606" spans="15:15" x14ac:dyDescent="0.2">
      <c r="O606" s="3"/>
    </row>
    <row r="607" spans="15:15" x14ac:dyDescent="0.2">
      <c r="O607" s="3"/>
    </row>
    <row r="608" spans="15:15" x14ac:dyDescent="0.2">
      <c r="O608" s="3"/>
    </row>
    <row r="609" spans="15:15" x14ac:dyDescent="0.2">
      <c r="O609" s="3"/>
    </row>
    <row r="610" spans="15:15" x14ac:dyDescent="0.2">
      <c r="O610" s="3"/>
    </row>
    <row r="611" spans="15:15" x14ac:dyDescent="0.2">
      <c r="O611" s="3"/>
    </row>
    <row r="612" spans="15:15" x14ac:dyDescent="0.2">
      <c r="O612" s="3"/>
    </row>
    <row r="613" spans="15:15" x14ac:dyDescent="0.2">
      <c r="O613" s="3"/>
    </row>
    <row r="614" spans="15:15" x14ac:dyDescent="0.2">
      <c r="O614" s="3"/>
    </row>
    <row r="615" spans="15:15" x14ac:dyDescent="0.2">
      <c r="O615" s="3"/>
    </row>
    <row r="616" spans="15:15" x14ac:dyDescent="0.2">
      <c r="O616" s="3"/>
    </row>
    <row r="617" spans="15:15" x14ac:dyDescent="0.2">
      <c r="O617" s="3"/>
    </row>
    <row r="618" spans="15:15" x14ac:dyDescent="0.2">
      <c r="O618" s="3"/>
    </row>
    <row r="619" spans="15:15" x14ac:dyDescent="0.2">
      <c r="O619" s="3"/>
    </row>
    <row r="620" spans="15:15" x14ac:dyDescent="0.2">
      <c r="O620" s="3"/>
    </row>
    <row r="621" spans="15:15" x14ac:dyDescent="0.2">
      <c r="O621" s="3"/>
    </row>
    <row r="622" spans="15:15" x14ac:dyDescent="0.2">
      <c r="O622" s="3"/>
    </row>
    <row r="623" spans="15:15" x14ac:dyDescent="0.2">
      <c r="O623" s="3"/>
    </row>
    <row r="624" spans="15:15" x14ac:dyDescent="0.2">
      <c r="O624" s="3"/>
    </row>
    <row r="625" spans="15:15" x14ac:dyDescent="0.2">
      <c r="O625" s="3"/>
    </row>
    <row r="626" spans="15:15" x14ac:dyDescent="0.2">
      <c r="O626" s="3"/>
    </row>
    <row r="627" spans="15:15" x14ac:dyDescent="0.2">
      <c r="O627" s="3"/>
    </row>
    <row r="628" spans="15:15" x14ac:dyDescent="0.2">
      <c r="O628" s="3"/>
    </row>
    <row r="629" spans="15:15" x14ac:dyDescent="0.2">
      <c r="O629" s="3"/>
    </row>
    <row r="630" spans="15:15" x14ac:dyDescent="0.2">
      <c r="O630" s="3"/>
    </row>
    <row r="631" spans="15:15" x14ac:dyDescent="0.2">
      <c r="O631" s="3"/>
    </row>
    <row r="632" spans="15:15" x14ac:dyDescent="0.2">
      <c r="O632" s="3"/>
    </row>
    <row r="633" spans="15:15" x14ac:dyDescent="0.2">
      <c r="O633" s="3"/>
    </row>
    <row r="634" spans="15:15" x14ac:dyDescent="0.2">
      <c r="O634" s="3"/>
    </row>
    <row r="635" spans="15:15" x14ac:dyDescent="0.2">
      <c r="O635" s="3"/>
    </row>
    <row r="636" spans="15:15" x14ac:dyDescent="0.2">
      <c r="O636" s="3"/>
    </row>
    <row r="637" spans="15:15" x14ac:dyDescent="0.2">
      <c r="O637" s="3"/>
    </row>
    <row r="638" spans="15:15" x14ac:dyDescent="0.2">
      <c r="O638" s="3"/>
    </row>
    <row r="639" spans="15:15" x14ac:dyDescent="0.2">
      <c r="O639" s="3"/>
    </row>
    <row r="640" spans="15:15" x14ac:dyDescent="0.2">
      <c r="O640" s="3"/>
    </row>
    <row r="641" spans="15:15" x14ac:dyDescent="0.2">
      <c r="O641" s="3"/>
    </row>
    <row r="642" spans="15:15" x14ac:dyDescent="0.2">
      <c r="O642" s="3"/>
    </row>
    <row r="643" spans="15:15" x14ac:dyDescent="0.2">
      <c r="O643" s="3"/>
    </row>
    <row r="644" spans="15:15" x14ac:dyDescent="0.2">
      <c r="O644" s="3"/>
    </row>
    <row r="645" spans="15:15" x14ac:dyDescent="0.2">
      <c r="O645" s="3"/>
    </row>
    <row r="646" spans="15:15" x14ac:dyDescent="0.2">
      <c r="O646" s="3"/>
    </row>
    <row r="647" spans="15:15" x14ac:dyDescent="0.2">
      <c r="O647" s="3"/>
    </row>
    <row r="648" spans="15:15" x14ac:dyDescent="0.2">
      <c r="O648" s="3"/>
    </row>
    <row r="649" spans="15:15" x14ac:dyDescent="0.2">
      <c r="O649" s="3"/>
    </row>
    <row r="650" spans="15:15" x14ac:dyDescent="0.2">
      <c r="O650" s="3"/>
    </row>
    <row r="651" spans="15:15" x14ac:dyDescent="0.2">
      <c r="O651" s="3"/>
    </row>
    <row r="652" spans="15:15" x14ac:dyDescent="0.2">
      <c r="O652" s="3"/>
    </row>
    <row r="653" spans="15:15" x14ac:dyDescent="0.2">
      <c r="O653" s="3"/>
    </row>
    <row r="654" spans="15:15" x14ac:dyDescent="0.2">
      <c r="O654" s="3"/>
    </row>
    <row r="655" spans="15:15" x14ac:dyDescent="0.2">
      <c r="O655" s="3"/>
    </row>
    <row r="656" spans="15:15" x14ac:dyDescent="0.2">
      <c r="O656" s="3"/>
    </row>
    <row r="657" spans="15:15" x14ac:dyDescent="0.2">
      <c r="O657" s="3"/>
    </row>
    <row r="658" spans="15:15" x14ac:dyDescent="0.2">
      <c r="O658" s="3"/>
    </row>
    <row r="659" spans="15:15" x14ac:dyDescent="0.2">
      <c r="O659" s="3"/>
    </row>
    <row r="660" spans="15:15" x14ac:dyDescent="0.2">
      <c r="O660" s="3"/>
    </row>
    <row r="661" spans="15:15" x14ac:dyDescent="0.2">
      <c r="O661" s="3"/>
    </row>
    <row r="662" spans="15:15" x14ac:dyDescent="0.2">
      <c r="O662" s="3"/>
    </row>
    <row r="663" spans="15:15" x14ac:dyDescent="0.2">
      <c r="O663" s="3"/>
    </row>
    <row r="664" spans="15:15" x14ac:dyDescent="0.2">
      <c r="O664" s="3"/>
    </row>
    <row r="665" spans="15:15" x14ac:dyDescent="0.2">
      <c r="O665" s="3"/>
    </row>
    <row r="666" spans="15:15" x14ac:dyDescent="0.2">
      <c r="O666" s="3"/>
    </row>
    <row r="667" spans="15:15" x14ac:dyDescent="0.2">
      <c r="O667" s="3"/>
    </row>
    <row r="668" spans="15:15" x14ac:dyDescent="0.2">
      <c r="O668" s="3"/>
    </row>
    <row r="669" spans="15:15" x14ac:dyDescent="0.2">
      <c r="O669" s="3"/>
    </row>
    <row r="670" spans="15:15" x14ac:dyDescent="0.2">
      <c r="O670" s="3"/>
    </row>
    <row r="671" spans="15:15" x14ac:dyDescent="0.2">
      <c r="O671" s="3"/>
    </row>
    <row r="672" spans="15:15" x14ac:dyDescent="0.2">
      <c r="O672" s="3"/>
    </row>
    <row r="673" spans="15:15" x14ac:dyDescent="0.2">
      <c r="O673" s="3"/>
    </row>
    <row r="674" spans="15:15" x14ac:dyDescent="0.2">
      <c r="O674" s="3"/>
    </row>
    <row r="675" spans="15:15" x14ac:dyDescent="0.2">
      <c r="O675" s="3"/>
    </row>
    <row r="676" spans="15:15" x14ac:dyDescent="0.2">
      <c r="O676" s="3"/>
    </row>
    <row r="677" spans="15:15" x14ac:dyDescent="0.2">
      <c r="O677" s="3"/>
    </row>
    <row r="678" spans="15:15" x14ac:dyDescent="0.2">
      <c r="O678" s="3"/>
    </row>
    <row r="679" spans="15:15" x14ac:dyDescent="0.2">
      <c r="O679" s="3"/>
    </row>
    <row r="680" spans="15:15" x14ac:dyDescent="0.2">
      <c r="O680" s="3"/>
    </row>
    <row r="681" spans="15:15" x14ac:dyDescent="0.2">
      <c r="O681" s="3"/>
    </row>
    <row r="682" spans="15:15" x14ac:dyDescent="0.2">
      <c r="O682" s="3"/>
    </row>
    <row r="683" spans="15:15" x14ac:dyDescent="0.2">
      <c r="O683" s="3"/>
    </row>
    <row r="684" spans="15:15" x14ac:dyDescent="0.2">
      <c r="O684" s="3"/>
    </row>
    <row r="685" spans="15:15" x14ac:dyDescent="0.2">
      <c r="O685" s="3"/>
    </row>
    <row r="686" spans="15:15" x14ac:dyDescent="0.2">
      <c r="O686" s="3"/>
    </row>
    <row r="687" spans="15:15" x14ac:dyDescent="0.2">
      <c r="O687" s="3"/>
    </row>
    <row r="688" spans="15:15" x14ac:dyDescent="0.2">
      <c r="O688" s="3"/>
    </row>
    <row r="689" spans="15:15" x14ac:dyDescent="0.2">
      <c r="O689" s="3"/>
    </row>
    <row r="690" spans="15:15" x14ac:dyDescent="0.2">
      <c r="O690" s="3"/>
    </row>
    <row r="691" spans="15:15" x14ac:dyDescent="0.2">
      <c r="O691" s="3"/>
    </row>
    <row r="692" spans="15:15" x14ac:dyDescent="0.2">
      <c r="O692" s="3"/>
    </row>
    <row r="693" spans="15:15" x14ac:dyDescent="0.2">
      <c r="O693" s="3"/>
    </row>
    <row r="694" spans="15:15" x14ac:dyDescent="0.2">
      <c r="O694" s="3"/>
    </row>
    <row r="695" spans="15:15" x14ac:dyDescent="0.2">
      <c r="O695" s="3"/>
    </row>
    <row r="696" spans="15:15" x14ac:dyDescent="0.2">
      <c r="O696" s="3"/>
    </row>
    <row r="697" spans="15:15" x14ac:dyDescent="0.2">
      <c r="O697" s="3"/>
    </row>
    <row r="698" spans="15:15" x14ac:dyDescent="0.2">
      <c r="O698" s="3"/>
    </row>
    <row r="699" spans="15:15" x14ac:dyDescent="0.2">
      <c r="O699" s="3"/>
    </row>
    <row r="700" spans="15:15" x14ac:dyDescent="0.2">
      <c r="O700" s="3"/>
    </row>
    <row r="701" spans="15:15" x14ac:dyDescent="0.2">
      <c r="O701" s="3"/>
    </row>
    <row r="702" spans="15:15" x14ac:dyDescent="0.2">
      <c r="O702" s="3"/>
    </row>
    <row r="703" spans="15:15" x14ac:dyDescent="0.2">
      <c r="O703" s="3"/>
    </row>
    <row r="704" spans="15:15" x14ac:dyDescent="0.2">
      <c r="O704" s="3"/>
    </row>
    <row r="705" spans="15:15" x14ac:dyDescent="0.2">
      <c r="O705" s="3"/>
    </row>
    <row r="706" spans="15:15" x14ac:dyDescent="0.2">
      <c r="O706" s="3"/>
    </row>
    <row r="707" spans="15:15" x14ac:dyDescent="0.2">
      <c r="O707" s="3"/>
    </row>
    <row r="708" spans="15:15" x14ac:dyDescent="0.2">
      <c r="O708" s="3"/>
    </row>
    <row r="709" spans="15:15" x14ac:dyDescent="0.2">
      <c r="O709" s="3"/>
    </row>
    <row r="710" spans="15:15" x14ac:dyDescent="0.2">
      <c r="O710" s="3"/>
    </row>
    <row r="711" spans="15:15" x14ac:dyDescent="0.2">
      <c r="O711" s="3"/>
    </row>
    <row r="712" spans="15:15" x14ac:dyDescent="0.2">
      <c r="O712" s="3"/>
    </row>
    <row r="713" spans="15:15" x14ac:dyDescent="0.2">
      <c r="O713" s="3"/>
    </row>
    <row r="714" spans="15:15" x14ac:dyDescent="0.2">
      <c r="O714" s="3"/>
    </row>
    <row r="715" spans="15:15" x14ac:dyDescent="0.2">
      <c r="O715" s="3"/>
    </row>
    <row r="716" spans="15:15" x14ac:dyDescent="0.2">
      <c r="O716" s="3"/>
    </row>
    <row r="717" spans="15:15" x14ac:dyDescent="0.2">
      <c r="O717" s="3"/>
    </row>
    <row r="718" spans="15:15" x14ac:dyDescent="0.2">
      <c r="O718" s="3"/>
    </row>
    <row r="719" spans="15:15" x14ac:dyDescent="0.2">
      <c r="O719" s="3"/>
    </row>
    <row r="720" spans="15:15" x14ac:dyDescent="0.2">
      <c r="O720" s="3"/>
    </row>
    <row r="721" spans="15:15" x14ac:dyDescent="0.2">
      <c r="O721" s="3"/>
    </row>
    <row r="722" spans="15:15" x14ac:dyDescent="0.2">
      <c r="O722" s="3"/>
    </row>
    <row r="723" spans="15:15" x14ac:dyDescent="0.2">
      <c r="O723" s="3"/>
    </row>
    <row r="724" spans="15:15" x14ac:dyDescent="0.2">
      <c r="O724" s="3"/>
    </row>
    <row r="725" spans="15:15" x14ac:dyDescent="0.2">
      <c r="O725" s="3"/>
    </row>
    <row r="726" spans="15:15" x14ac:dyDescent="0.2">
      <c r="O726" s="3"/>
    </row>
    <row r="727" spans="15:15" x14ac:dyDescent="0.2">
      <c r="O727" s="3"/>
    </row>
    <row r="728" spans="15:15" x14ac:dyDescent="0.2">
      <c r="O728" s="3"/>
    </row>
    <row r="729" spans="15:15" x14ac:dyDescent="0.2">
      <c r="O729" s="3"/>
    </row>
    <row r="730" spans="15:15" x14ac:dyDescent="0.2">
      <c r="O730" s="3"/>
    </row>
    <row r="731" spans="15:15" x14ac:dyDescent="0.2">
      <c r="O731" s="3"/>
    </row>
    <row r="732" spans="15:15" x14ac:dyDescent="0.2">
      <c r="O732" s="3"/>
    </row>
    <row r="733" spans="15:15" x14ac:dyDescent="0.2">
      <c r="O733" s="3"/>
    </row>
    <row r="734" spans="15:15" x14ac:dyDescent="0.2">
      <c r="O734" s="3"/>
    </row>
    <row r="735" spans="15:15" x14ac:dyDescent="0.2">
      <c r="O735" s="3"/>
    </row>
    <row r="736" spans="15:15" x14ac:dyDescent="0.2">
      <c r="O736" s="3"/>
    </row>
    <row r="737" spans="15:15" x14ac:dyDescent="0.2">
      <c r="O737" s="3"/>
    </row>
    <row r="738" spans="15:15" x14ac:dyDescent="0.2">
      <c r="O738" s="3"/>
    </row>
    <row r="739" spans="15:15" x14ac:dyDescent="0.2">
      <c r="O739" s="3"/>
    </row>
    <row r="740" spans="15:15" x14ac:dyDescent="0.2">
      <c r="O740" s="3"/>
    </row>
    <row r="741" spans="15:15" x14ac:dyDescent="0.2">
      <c r="O741" s="3"/>
    </row>
    <row r="742" spans="15:15" x14ac:dyDescent="0.2">
      <c r="O742" s="3"/>
    </row>
    <row r="743" spans="15:15" x14ac:dyDescent="0.2">
      <c r="O743" s="3"/>
    </row>
    <row r="744" spans="15:15" x14ac:dyDescent="0.2">
      <c r="O744" s="3"/>
    </row>
    <row r="745" spans="15:15" x14ac:dyDescent="0.2">
      <c r="O745" s="3"/>
    </row>
    <row r="746" spans="15:15" x14ac:dyDescent="0.2">
      <c r="O746" s="3"/>
    </row>
    <row r="747" spans="15:15" x14ac:dyDescent="0.2">
      <c r="O747" s="3"/>
    </row>
    <row r="748" spans="15:15" x14ac:dyDescent="0.2">
      <c r="O748" s="3"/>
    </row>
    <row r="749" spans="15:15" x14ac:dyDescent="0.2">
      <c r="O749" s="3"/>
    </row>
    <row r="750" spans="15:15" x14ac:dyDescent="0.2">
      <c r="O750" s="3"/>
    </row>
    <row r="751" spans="15:15" x14ac:dyDescent="0.2">
      <c r="O751" s="3"/>
    </row>
    <row r="752" spans="15:15" x14ac:dyDescent="0.2">
      <c r="O752" s="3"/>
    </row>
    <row r="753" spans="15:15" x14ac:dyDescent="0.2">
      <c r="O753" s="3"/>
    </row>
    <row r="754" spans="15:15" x14ac:dyDescent="0.2">
      <c r="O754" s="3"/>
    </row>
    <row r="755" spans="15:15" x14ac:dyDescent="0.2">
      <c r="O755" s="3"/>
    </row>
    <row r="756" spans="15:15" x14ac:dyDescent="0.2">
      <c r="O756" s="3"/>
    </row>
    <row r="757" spans="15:15" x14ac:dyDescent="0.2">
      <c r="O757" s="3"/>
    </row>
    <row r="758" spans="15:15" x14ac:dyDescent="0.2">
      <c r="O758" s="3"/>
    </row>
    <row r="759" spans="15:15" x14ac:dyDescent="0.2">
      <c r="O759" s="3"/>
    </row>
    <row r="760" spans="15:15" x14ac:dyDescent="0.2">
      <c r="O760" s="3"/>
    </row>
    <row r="761" spans="15:15" x14ac:dyDescent="0.2">
      <c r="O761" s="3"/>
    </row>
    <row r="762" spans="15:15" x14ac:dyDescent="0.2">
      <c r="O762" s="3"/>
    </row>
    <row r="763" spans="15:15" x14ac:dyDescent="0.2">
      <c r="O763" s="3"/>
    </row>
    <row r="764" spans="15:15" x14ac:dyDescent="0.2">
      <c r="O764" s="3"/>
    </row>
    <row r="765" spans="15:15" x14ac:dyDescent="0.2">
      <c r="O765" s="3"/>
    </row>
    <row r="766" spans="15:15" x14ac:dyDescent="0.2">
      <c r="O766" s="3"/>
    </row>
    <row r="767" spans="15:15" x14ac:dyDescent="0.2">
      <c r="O767" s="3"/>
    </row>
    <row r="768" spans="15:15" x14ac:dyDescent="0.2">
      <c r="O768" s="3"/>
    </row>
    <row r="769" spans="15:15" x14ac:dyDescent="0.2">
      <c r="O769" s="3"/>
    </row>
    <row r="770" spans="15:15" x14ac:dyDescent="0.2">
      <c r="O770" s="3"/>
    </row>
    <row r="771" spans="15:15" x14ac:dyDescent="0.2">
      <c r="O771" s="3"/>
    </row>
    <row r="772" spans="15:15" x14ac:dyDescent="0.2">
      <c r="O772" s="3"/>
    </row>
    <row r="773" spans="15:15" x14ac:dyDescent="0.2">
      <c r="O773" s="3"/>
    </row>
    <row r="774" spans="15:15" x14ac:dyDescent="0.2">
      <c r="O774" s="3"/>
    </row>
    <row r="775" spans="15:15" x14ac:dyDescent="0.2">
      <c r="O775" s="3"/>
    </row>
    <row r="776" spans="15:15" x14ac:dyDescent="0.2">
      <c r="O776" s="3"/>
    </row>
    <row r="777" spans="15:15" x14ac:dyDescent="0.2">
      <c r="O777" s="3"/>
    </row>
    <row r="778" spans="15:15" x14ac:dyDescent="0.2">
      <c r="O778" s="3"/>
    </row>
    <row r="779" spans="15:15" x14ac:dyDescent="0.2">
      <c r="O779" s="3"/>
    </row>
    <row r="780" spans="15:15" x14ac:dyDescent="0.2">
      <c r="O780" s="3"/>
    </row>
    <row r="781" spans="15:15" x14ac:dyDescent="0.2">
      <c r="O781" s="3"/>
    </row>
    <row r="782" spans="15:15" x14ac:dyDescent="0.2">
      <c r="O782" s="3"/>
    </row>
    <row r="783" spans="15:15" x14ac:dyDescent="0.2">
      <c r="O783" s="3"/>
    </row>
    <row r="784" spans="15:15" x14ac:dyDescent="0.2">
      <c r="O784" s="3"/>
    </row>
    <row r="785" spans="15:15" x14ac:dyDescent="0.2">
      <c r="O785" s="3"/>
    </row>
    <row r="786" spans="15:15" x14ac:dyDescent="0.2">
      <c r="O786" s="3"/>
    </row>
    <row r="787" spans="15:15" x14ac:dyDescent="0.2">
      <c r="O787" s="3"/>
    </row>
    <row r="788" spans="15:15" x14ac:dyDescent="0.2">
      <c r="O788" s="3"/>
    </row>
    <row r="789" spans="15:15" x14ac:dyDescent="0.2">
      <c r="O789" s="3"/>
    </row>
    <row r="790" spans="15:15" x14ac:dyDescent="0.2">
      <c r="O790" s="3"/>
    </row>
    <row r="791" spans="15:15" x14ac:dyDescent="0.2">
      <c r="O791" s="3"/>
    </row>
    <row r="792" spans="15:15" x14ac:dyDescent="0.2">
      <c r="O792" s="3"/>
    </row>
    <row r="793" spans="15:15" x14ac:dyDescent="0.2">
      <c r="O793" s="3"/>
    </row>
    <row r="794" spans="15:15" x14ac:dyDescent="0.2">
      <c r="O794" s="3"/>
    </row>
    <row r="795" spans="15:15" x14ac:dyDescent="0.2">
      <c r="O795" s="3"/>
    </row>
    <row r="796" spans="15:15" x14ac:dyDescent="0.2">
      <c r="O796" s="3"/>
    </row>
    <row r="797" spans="15:15" x14ac:dyDescent="0.2">
      <c r="O797" s="3"/>
    </row>
    <row r="798" spans="15:15" x14ac:dyDescent="0.2">
      <c r="O798" s="3"/>
    </row>
    <row r="799" spans="15:15" x14ac:dyDescent="0.2">
      <c r="O799" s="3"/>
    </row>
    <row r="800" spans="15:15" x14ac:dyDescent="0.2">
      <c r="O800" s="3"/>
    </row>
    <row r="801" spans="15:15" x14ac:dyDescent="0.2">
      <c r="O801" s="3"/>
    </row>
    <row r="802" spans="15:15" x14ac:dyDescent="0.2">
      <c r="O802" s="3"/>
    </row>
    <row r="803" spans="15:15" x14ac:dyDescent="0.2">
      <c r="O803" s="3"/>
    </row>
    <row r="804" spans="15:15" x14ac:dyDescent="0.2">
      <c r="O804" s="3"/>
    </row>
    <row r="805" spans="15:15" x14ac:dyDescent="0.2">
      <c r="O805" s="3"/>
    </row>
    <row r="806" spans="15:15" x14ac:dyDescent="0.2">
      <c r="O806" s="3"/>
    </row>
    <row r="807" spans="15:15" x14ac:dyDescent="0.2">
      <c r="O807" s="3"/>
    </row>
    <row r="808" spans="15:15" x14ac:dyDescent="0.2">
      <c r="O808" s="3"/>
    </row>
    <row r="809" spans="15:15" x14ac:dyDescent="0.2">
      <c r="O809" s="3"/>
    </row>
    <row r="810" spans="15:15" x14ac:dyDescent="0.2">
      <c r="O810" s="3"/>
    </row>
    <row r="811" spans="15:15" x14ac:dyDescent="0.2">
      <c r="O811" s="3"/>
    </row>
    <row r="812" spans="15:15" x14ac:dyDescent="0.2">
      <c r="O812" s="3"/>
    </row>
    <row r="813" spans="15:15" x14ac:dyDescent="0.2">
      <c r="O813" s="3"/>
    </row>
    <row r="814" spans="15:15" x14ac:dyDescent="0.2">
      <c r="O814" s="3"/>
    </row>
    <row r="815" spans="15:15" x14ac:dyDescent="0.2">
      <c r="O815" s="3"/>
    </row>
    <row r="816" spans="15:15" x14ac:dyDescent="0.2">
      <c r="O816" s="3"/>
    </row>
    <row r="817" spans="15:15" x14ac:dyDescent="0.2">
      <c r="O817" s="3"/>
    </row>
    <row r="818" spans="15:15" x14ac:dyDescent="0.2">
      <c r="O818" s="3"/>
    </row>
    <row r="819" spans="15:15" x14ac:dyDescent="0.2">
      <c r="O819" s="3"/>
    </row>
    <row r="820" spans="15:15" x14ac:dyDescent="0.2">
      <c r="O820" s="3"/>
    </row>
    <row r="821" spans="15:15" x14ac:dyDescent="0.2">
      <c r="O821" s="3"/>
    </row>
    <row r="822" spans="15:15" x14ac:dyDescent="0.2">
      <c r="O822" s="3"/>
    </row>
    <row r="823" spans="15:15" x14ac:dyDescent="0.2">
      <c r="O823" s="3"/>
    </row>
    <row r="824" spans="15:15" x14ac:dyDescent="0.2">
      <c r="O824" s="3"/>
    </row>
    <row r="825" spans="15:15" x14ac:dyDescent="0.2">
      <c r="O825" s="3"/>
    </row>
    <row r="826" spans="15:15" x14ac:dyDescent="0.2">
      <c r="O826" s="3"/>
    </row>
    <row r="827" spans="15:15" x14ac:dyDescent="0.2">
      <c r="O827" s="3"/>
    </row>
    <row r="828" spans="15:15" x14ac:dyDescent="0.2">
      <c r="O828" s="3"/>
    </row>
    <row r="829" spans="15:15" x14ac:dyDescent="0.2">
      <c r="O829" s="3"/>
    </row>
    <row r="830" spans="15:15" x14ac:dyDescent="0.2">
      <c r="O830" s="3"/>
    </row>
    <row r="831" spans="15:15" x14ac:dyDescent="0.2">
      <c r="O831" s="3"/>
    </row>
    <row r="832" spans="15:15" x14ac:dyDescent="0.2">
      <c r="O832" s="3"/>
    </row>
    <row r="833" spans="15:15" x14ac:dyDescent="0.2">
      <c r="O833" s="3"/>
    </row>
    <row r="834" spans="15:15" x14ac:dyDescent="0.2">
      <c r="O834" s="3"/>
    </row>
    <row r="835" spans="15:15" x14ac:dyDescent="0.2">
      <c r="O835" s="3"/>
    </row>
    <row r="836" spans="15:15" x14ac:dyDescent="0.2">
      <c r="O836" s="3"/>
    </row>
    <row r="837" spans="15:15" x14ac:dyDescent="0.2">
      <c r="O837" s="3"/>
    </row>
    <row r="838" spans="15:15" x14ac:dyDescent="0.2">
      <c r="O838" s="3"/>
    </row>
    <row r="839" spans="15:15" x14ac:dyDescent="0.2">
      <c r="O839" s="3"/>
    </row>
    <row r="840" spans="15:15" x14ac:dyDescent="0.2">
      <c r="O840" s="3"/>
    </row>
    <row r="841" spans="15:15" x14ac:dyDescent="0.2">
      <c r="O841" s="3"/>
    </row>
    <row r="842" spans="15:15" x14ac:dyDescent="0.2">
      <c r="O842" s="3"/>
    </row>
    <row r="843" spans="15:15" x14ac:dyDescent="0.2">
      <c r="O843" s="3"/>
    </row>
    <row r="844" spans="15:15" x14ac:dyDescent="0.2">
      <c r="O844" s="3"/>
    </row>
    <row r="845" spans="15:15" x14ac:dyDescent="0.2">
      <c r="O845" s="3"/>
    </row>
    <row r="846" spans="15:15" x14ac:dyDescent="0.2">
      <c r="O846" s="3"/>
    </row>
    <row r="847" spans="15:15" x14ac:dyDescent="0.2">
      <c r="O847" s="3"/>
    </row>
    <row r="848" spans="15:15" x14ac:dyDescent="0.2">
      <c r="O848" s="3"/>
    </row>
    <row r="849" spans="15:15" x14ac:dyDescent="0.2">
      <c r="O849" s="3"/>
    </row>
    <row r="850" spans="15:15" x14ac:dyDescent="0.2">
      <c r="O850" s="3"/>
    </row>
    <row r="851" spans="15:15" x14ac:dyDescent="0.2">
      <c r="O851" s="3"/>
    </row>
    <row r="852" spans="15:15" x14ac:dyDescent="0.2">
      <c r="O852" s="3"/>
    </row>
    <row r="853" spans="15:15" x14ac:dyDescent="0.2">
      <c r="O853" s="3"/>
    </row>
    <row r="854" spans="15:15" x14ac:dyDescent="0.2">
      <c r="O854" s="3"/>
    </row>
    <row r="855" spans="15:15" x14ac:dyDescent="0.2">
      <c r="O855" s="3"/>
    </row>
    <row r="856" spans="15:15" x14ac:dyDescent="0.2">
      <c r="O856" s="3"/>
    </row>
    <row r="857" spans="15:15" x14ac:dyDescent="0.2">
      <c r="O857" s="3"/>
    </row>
    <row r="858" spans="15:15" x14ac:dyDescent="0.2">
      <c r="O858" s="3"/>
    </row>
    <row r="859" spans="15:15" x14ac:dyDescent="0.2">
      <c r="O859" s="3"/>
    </row>
    <row r="860" spans="15:15" x14ac:dyDescent="0.2">
      <c r="O860" s="3"/>
    </row>
    <row r="861" spans="15:15" x14ac:dyDescent="0.2">
      <c r="O861" s="3"/>
    </row>
    <row r="862" spans="15:15" x14ac:dyDescent="0.2">
      <c r="O862" s="3"/>
    </row>
    <row r="863" spans="15:15" x14ac:dyDescent="0.2">
      <c r="O863" s="3"/>
    </row>
    <row r="864" spans="15:15" x14ac:dyDescent="0.2">
      <c r="O864" s="3"/>
    </row>
    <row r="865" spans="15:15" x14ac:dyDescent="0.2">
      <c r="O865" s="3"/>
    </row>
    <row r="866" spans="15:15" x14ac:dyDescent="0.2">
      <c r="O866" s="3"/>
    </row>
    <row r="867" spans="15:15" x14ac:dyDescent="0.2">
      <c r="O867" s="3"/>
    </row>
    <row r="868" spans="15:15" x14ac:dyDescent="0.2">
      <c r="O868" s="3"/>
    </row>
    <row r="869" spans="15:15" x14ac:dyDescent="0.2">
      <c r="O869" s="3"/>
    </row>
    <row r="870" spans="15:15" x14ac:dyDescent="0.2">
      <c r="O870" s="3"/>
    </row>
    <row r="871" spans="15:15" x14ac:dyDescent="0.2">
      <c r="O871" s="3"/>
    </row>
    <row r="872" spans="15:15" x14ac:dyDescent="0.2">
      <c r="O872" s="3"/>
    </row>
    <row r="873" spans="15:15" x14ac:dyDescent="0.2">
      <c r="O873" s="3"/>
    </row>
    <row r="874" spans="15:15" x14ac:dyDescent="0.2">
      <c r="O874" s="3"/>
    </row>
    <row r="875" spans="15:15" x14ac:dyDescent="0.2">
      <c r="O875" s="3"/>
    </row>
    <row r="876" spans="15:15" x14ac:dyDescent="0.2">
      <c r="O876" s="3"/>
    </row>
    <row r="877" spans="15:15" x14ac:dyDescent="0.2">
      <c r="O877" s="3"/>
    </row>
    <row r="878" spans="15:15" x14ac:dyDescent="0.2">
      <c r="O878" s="3"/>
    </row>
    <row r="879" spans="15:15" x14ac:dyDescent="0.2">
      <c r="O879" s="3"/>
    </row>
    <row r="880" spans="15:15" x14ac:dyDescent="0.2">
      <c r="O880" s="3"/>
    </row>
    <row r="881" spans="15:15" x14ac:dyDescent="0.2">
      <c r="O881" s="3"/>
    </row>
    <row r="882" spans="15:15" x14ac:dyDescent="0.2">
      <c r="O882" s="3"/>
    </row>
    <row r="883" spans="15:15" x14ac:dyDescent="0.2">
      <c r="O883" s="3"/>
    </row>
    <row r="884" spans="15:15" x14ac:dyDescent="0.2">
      <c r="O884" s="3"/>
    </row>
    <row r="885" spans="15:15" x14ac:dyDescent="0.2">
      <c r="O885" s="3"/>
    </row>
    <row r="886" spans="15:15" x14ac:dyDescent="0.2">
      <c r="O886" s="3"/>
    </row>
    <row r="887" spans="15:15" x14ac:dyDescent="0.2">
      <c r="O887" s="3"/>
    </row>
    <row r="888" spans="15:15" x14ac:dyDescent="0.2">
      <c r="O888" s="3"/>
    </row>
    <row r="889" spans="15:15" x14ac:dyDescent="0.2">
      <c r="O889" s="3"/>
    </row>
    <row r="890" spans="15:15" x14ac:dyDescent="0.2">
      <c r="O890" s="3"/>
    </row>
    <row r="891" spans="15:15" x14ac:dyDescent="0.2">
      <c r="O891" s="3"/>
    </row>
    <row r="892" spans="15:15" x14ac:dyDescent="0.2">
      <c r="O892" s="3"/>
    </row>
    <row r="893" spans="15:15" x14ac:dyDescent="0.2">
      <c r="O893" s="3"/>
    </row>
    <row r="894" spans="15:15" x14ac:dyDescent="0.2">
      <c r="O894" s="3"/>
    </row>
    <row r="895" spans="15:15" x14ac:dyDescent="0.2">
      <c r="O895" s="3"/>
    </row>
    <row r="896" spans="15:15" x14ac:dyDescent="0.2">
      <c r="O896" s="3"/>
    </row>
    <row r="897" spans="15:15" x14ac:dyDescent="0.2">
      <c r="O897" s="3"/>
    </row>
    <row r="898" spans="15:15" x14ac:dyDescent="0.2">
      <c r="O898" s="3"/>
    </row>
    <row r="899" spans="15:15" x14ac:dyDescent="0.2">
      <c r="O899" s="3"/>
    </row>
    <row r="900" spans="15:15" x14ac:dyDescent="0.2">
      <c r="O900" s="3"/>
    </row>
    <row r="901" spans="15:15" x14ac:dyDescent="0.2">
      <c r="O901" s="3"/>
    </row>
    <row r="902" spans="15:15" x14ac:dyDescent="0.2">
      <c r="O902" s="3"/>
    </row>
    <row r="903" spans="15:15" x14ac:dyDescent="0.2">
      <c r="O903" s="3"/>
    </row>
    <row r="904" spans="15:15" x14ac:dyDescent="0.2">
      <c r="O904" s="3"/>
    </row>
    <row r="905" spans="15:15" x14ac:dyDescent="0.2">
      <c r="O905" s="3"/>
    </row>
    <row r="906" spans="15:15" x14ac:dyDescent="0.2">
      <c r="O906" s="3"/>
    </row>
    <row r="907" spans="15:15" x14ac:dyDescent="0.2">
      <c r="O907" s="3"/>
    </row>
    <row r="908" spans="15:15" x14ac:dyDescent="0.2">
      <c r="O908" s="3"/>
    </row>
    <row r="909" spans="15:15" x14ac:dyDescent="0.2">
      <c r="O909" s="3"/>
    </row>
    <row r="910" spans="15:15" x14ac:dyDescent="0.2">
      <c r="O910" s="3"/>
    </row>
    <row r="911" spans="15:15" x14ac:dyDescent="0.2">
      <c r="O911" s="3"/>
    </row>
    <row r="912" spans="15:15" x14ac:dyDescent="0.2">
      <c r="O912" s="3"/>
    </row>
    <row r="913" spans="15:15" x14ac:dyDescent="0.2">
      <c r="O913" s="3"/>
    </row>
    <row r="914" spans="15:15" x14ac:dyDescent="0.2">
      <c r="O914" s="3"/>
    </row>
    <row r="915" spans="15:15" x14ac:dyDescent="0.2">
      <c r="O915" s="3"/>
    </row>
    <row r="916" spans="15:15" x14ac:dyDescent="0.2">
      <c r="O916" s="3"/>
    </row>
    <row r="917" spans="15:15" x14ac:dyDescent="0.2">
      <c r="O917" s="3"/>
    </row>
    <row r="918" spans="15:15" x14ac:dyDescent="0.2">
      <c r="O918" s="3"/>
    </row>
    <row r="919" spans="15:15" x14ac:dyDescent="0.2">
      <c r="O919" s="3"/>
    </row>
    <row r="920" spans="15:15" x14ac:dyDescent="0.2">
      <c r="O920" s="3"/>
    </row>
    <row r="921" spans="15:15" x14ac:dyDescent="0.2">
      <c r="O921" s="3"/>
    </row>
    <row r="922" spans="15:15" x14ac:dyDescent="0.2">
      <c r="O922" s="3"/>
    </row>
    <row r="923" spans="15:15" x14ac:dyDescent="0.2">
      <c r="O923" s="3"/>
    </row>
    <row r="924" spans="15:15" x14ac:dyDescent="0.2">
      <c r="O924" s="3"/>
    </row>
    <row r="925" spans="15:15" x14ac:dyDescent="0.2">
      <c r="O925" s="3"/>
    </row>
    <row r="926" spans="15:15" x14ac:dyDescent="0.2">
      <c r="O926" s="3"/>
    </row>
    <row r="927" spans="15:15" x14ac:dyDescent="0.2">
      <c r="O927" s="3"/>
    </row>
    <row r="928" spans="15:15" x14ac:dyDescent="0.2">
      <c r="O928" s="3"/>
    </row>
    <row r="929" spans="15:15" x14ac:dyDescent="0.2">
      <c r="O929" s="3"/>
    </row>
    <row r="930" spans="15:15" x14ac:dyDescent="0.2">
      <c r="O930" s="3"/>
    </row>
    <row r="931" spans="15:15" x14ac:dyDescent="0.2">
      <c r="O931" s="3"/>
    </row>
    <row r="932" spans="15:15" x14ac:dyDescent="0.2">
      <c r="O932" s="3"/>
    </row>
    <row r="933" spans="15:15" x14ac:dyDescent="0.2">
      <c r="O933" s="3"/>
    </row>
    <row r="934" spans="15:15" x14ac:dyDescent="0.2">
      <c r="O934" s="3"/>
    </row>
    <row r="935" spans="15:15" x14ac:dyDescent="0.2">
      <c r="O935" s="3"/>
    </row>
    <row r="936" spans="15:15" x14ac:dyDescent="0.2">
      <c r="O936" s="3"/>
    </row>
    <row r="937" spans="15:15" x14ac:dyDescent="0.2">
      <c r="O937" s="3"/>
    </row>
    <row r="938" spans="15:15" x14ac:dyDescent="0.2">
      <c r="O938" s="3"/>
    </row>
    <row r="939" spans="15:15" x14ac:dyDescent="0.2">
      <c r="O939" s="3"/>
    </row>
    <row r="940" spans="15:15" x14ac:dyDescent="0.2">
      <c r="O940" s="3"/>
    </row>
    <row r="941" spans="15:15" x14ac:dyDescent="0.2">
      <c r="O941" s="3"/>
    </row>
    <row r="942" spans="15:15" x14ac:dyDescent="0.2">
      <c r="O942" s="3"/>
    </row>
    <row r="943" spans="15:15" x14ac:dyDescent="0.2">
      <c r="O943" s="3"/>
    </row>
    <row r="944" spans="15:15" x14ac:dyDescent="0.2">
      <c r="O944" s="3"/>
    </row>
    <row r="945" spans="15:15" x14ac:dyDescent="0.2">
      <c r="O945" s="3"/>
    </row>
    <row r="946" spans="15:15" x14ac:dyDescent="0.2">
      <c r="O946" s="3"/>
    </row>
    <row r="947" spans="15:15" x14ac:dyDescent="0.2">
      <c r="O947" s="3"/>
    </row>
    <row r="948" spans="15:15" x14ac:dyDescent="0.2">
      <c r="O948" s="3"/>
    </row>
    <row r="949" spans="15:15" x14ac:dyDescent="0.2">
      <c r="O949" s="3"/>
    </row>
    <row r="950" spans="15:15" x14ac:dyDescent="0.2">
      <c r="O950" s="3"/>
    </row>
    <row r="951" spans="15:15" x14ac:dyDescent="0.2">
      <c r="O951" s="3"/>
    </row>
    <row r="952" spans="15:15" x14ac:dyDescent="0.2">
      <c r="O952" s="3"/>
    </row>
    <row r="953" spans="15:15" x14ac:dyDescent="0.2">
      <c r="O953" s="3"/>
    </row>
    <row r="954" spans="15:15" x14ac:dyDescent="0.2">
      <c r="O954" s="3"/>
    </row>
    <row r="955" spans="15:15" x14ac:dyDescent="0.2">
      <c r="O955" s="3"/>
    </row>
    <row r="956" spans="15:15" x14ac:dyDescent="0.2">
      <c r="O956" s="3"/>
    </row>
    <row r="957" spans="15:15" x14ac:dyDescent="0.2">
      <c r="O957" s="3"/>
    </row>
    <row r="958" spans="15:15" x14ac:dyDescent="0.2">
      <c r="O958" s="3"/>
    </row>
    <row r="959" spans="15:15" x14ac:dyDescent="0.2">
      <c r="O959" s="3"/>
    </row>
    <row r="960" spans="15:15" x14ac:dyDescent="0.2">
      <c r="O960" s="3"/>
    </row>
    <row r="961" spans="15:15" x14ac:dyDescent="0.2">
      <c r="O961" s="3"/>
    </row>
    <row r="962" spans="15:15" x14ac:dyDescent="0.2">
      <c r="O962" s="3"/>
    </row>
    <row r="963" spans="15:15" x14ac:dyDescent="0.2">
      <c r="O963" s="3"/>
    </row>
    <row r="964" spans="15:15" x14ac:dyDescent="0.2">
      <c r="O964" s="3"/>
    </row>
    <row r="965" spans="15:15" x14ac:dyDescent="0.2">
      <c r="O965" s="3"/>
    </row>
    <row r="966" spans="15:15" x14ac:dyDescent="0.2">
      <c r="O966" s="3"/>
    </row>
    <row r="967" spans="15:15" x14ac:dyDescent="0.2">
      <c r="O967" s="3"/>
    </row>
    <row r="968" spans="15:15" x14ac:dyDescent="0.2">
      <c r="O968" s="3"/>
    </row>
    <row r="969" spans="15:15" x14ac:dyDescent="0.2">
      <c r="O969" s="3"/>
    </row>
    <row r="970" spans="15:15" x14ac:dyDescent="0.2">
      <c r="O970" s="3"/>
    </row>
    <row r="971" spans="15:15" x14ac:dyDescent="0.2">
      <c r="O971" s="3"/>
    </row>
    <row r="972" spans="15:15" x14ac:dyDescent="0.2">
      <c r="O972" s="3"/>
    </row>
    <row r="973" spans="15:15" x14ac:dyDescent="0.2">
      <c r="O973" s="3"/>
    </row>
    <row r="974" spans="15:15" x14ac:dyDescent="0.2">
      <c r="O974" s="3"/>
    </row>
    <row r="975" spans="15:15" x14ac:dyDescent="0.2">
      <c r="O975" s="3"/>
    </row>
    <row r="976" spans="15:15" x14ac:dyDescent="0.2">
      <c r="O976" s="3"/>
    </row>
    <row r="977" spans="15:15" x14ac:dyDescent="0.2">
      <c r="O977" s="3"/>
    </row>
    <row r="978" spans="15:15" x14ac:dyDescent="0.2">
      <c r="O978" s="3"/>
    </row>
    <row r="979" spans="15:15" x14ac:dyDescent="0.2">
      <c r="O979" s="3"/>
    </row>
    <row r="980" spans="15:15" x14ac:dyDescent="0.2">
      <c r="O980" s="3"/>
    </row>
    <row r="981" spans="15:15" x14ac:dyDescent="0.2">
      <c r="O981" s="3"/>
    </row>
    <row r="982" spans="15:15" x14ac:dyDescent="0.2">
      <c r="O982" s="3"/>
    </row>
    <row r="983" spans="15:15" x14ac:dyDescent="0.2">
      <c r="O983" s="3"/>
    </row>
    <row r="984" spans="15:15" x14ac:dyDescent="0.2">
      <c r="O984" s="3"/>
    </row>
    <row r="985" spans="15:15" x14ac:dyDescent="0.2">
      <c r="O985" s="3"/>
    </row>
    <row r="986" spans="15:15" x14ac:dyDescent="0.2">
      <c r="O986" s="3"/>
    </row>
    <row r="987" spans="15:15" x14ac:dyDescent="0.2">
      <c r="O987" s="3"/>
    </row>
    <row r="988" spans="15:15" x14ac:dyDescent="0.2">
      <c r="O988" s="3"/>
    </row>
    <row r="989" spans="15:15" x14ac:dyDescent="0.2">
      <c r="O989" s="3"/>
    </row>
    <row r="990" spans="15:15" x14ac:dyDescent="0.2">
      <c r="O990" s="3"/>
    </row>
    <row r="991" spans="15:15" x14ac:dyDescent="0.2">
      <c r="O991" s="3"/>
    </row>
    <row r="992" spans="15:15" x14ac:dyDescent="0.2">
      <c r="O992" s="3"/>
    </row>
    <row r="993" spans="15:15" x14ac:dyDescent="0.2">
      <c r="O993" s="3"/>
    </row>
    <row r="994" spans="15:15" x14ac:dyDescent="0.2">
      <c r="O994" s="3"/>
    </row>
    <row r="995" spans="15:15" x14ac:dyDescent="0.2">
      <c r="O995" s="3"/>
    </row>
    <row r="996" spans="15:15" x14ac:dyDescent="0.2">
      <c r="O996" s="3"/>
    </row>
    <row r="997" spans="15:15" x14ac:dyDescent="0.2">
      <c r="O997" s="3"/>
    </row>
    <row r="998" spans="15:15" x14ac:dyDescent="0.2">
      <c r="O998" s="3"/>
    </row>
    <row r="999" spans="15:15" x14ac:dyDescent="0.2">
      <c r="O999" s="3"/>
    </row>
    <row r="1000" spans="15:15" x14ac:dyDescent="0.2">
      <c r="O1000" s="3"/>
    </row>
    <row r="1001" spans="15:15" x14ac:dyDescent="0.2">
      <c r="O1001" s="3"/>
    </row>
    <row r="1002" spans="15:15" x14ac:dyDescent="0.2">
      <c r="O1002" s="3"/>
    </row>
    <row r="1003" spans="15:15" x14ac:dyDescent="0.2">
      <c r="O1003" s="3"/>
    </row>
    <row r="1004" spans="15:15" x14ac:dyDescent="0.2">
      <c r="O1004" s="3"/>
    </row>
    <row r="1005" spans="15:15" x14ac:dyDescent="0.2">
      <c r="O1005" s="3"/>
    </row>
    <row r="1006" spans="15:15" x14ac:dyDescent="0.2">
      <c r="O1006" s="3"/>
    </row>
    <row r="1007" spans="15:15" x14ac:dyDescent="0.2">
      <c r="O1007" s="3"/>
    </row>
    <row r="1008" spans="15:15" x14ac:dyDescent="0.2">
      <c r="O1008" s="3"/>
    </row>
    <row r="1009" spans="15:15" x14ac:dyDescent="0.2">
      <c r="O1009" s="3"/>
    </row>
    <row r="1010" spans="15:15" x14ac:dyDescent="0.2">
      <c r="O1010" s="3"/>
    </row>
    <row r="1011" spans="15:15" x14ac:dyDescent="0.2">
      <c r="O1011" s="3"/>
    </row>
    <row r="1012" spans="15:15" x14ac:dyDescent="0.2">
      <c r="O1012" s="3"/>
    </row>
    <row r="1013" spans="15:15" x14ac:dyDescent="0.2">
      <c r="O1013" s="3"/>
    </row>
    <row r="1014" spans="15:15" x14ac:dyDescent="0.2">
      <c r="O1014" s="3"/>
    </row>
    <row r="1015" spans="15:15" x14ac:dyDescent="0.2">
      <c r="O1015" s="3"/>
    </row>
    <row r="1016" spans="15:15" x14ac:dyDescent="0.2">
      <c r="O1016" s="3"/>
    </row>
    <row r="1017" spans="15:15" x14ac:dyDescent="0.2">
      <c r="O1017" s="3"/>
    </row>
    <row r="1018" spans="15:15" x14ac:dyDescent="0.2">
      <c r="O1018" s="3"/>
    </row>
    <row r="1019" spans="15:15" x14ac:dyDescent="0.2">
      <c r="O1019" s="3"/>
    </row>
    <row r="1020" spans="15:15" x14ac:dyDescent="0.2">
      <c r="O1020" s="3"/>
    </row>
    <row r="1021" spans="15:15" x14ac:dyDescent="0.2">
      <c r="O1021" s="3"/>
    </row>
    <row r="1022" spans="15:15" x14ac:dyDescent="0.2">
      <c r="O1022" s="3"/>
    </row>
    <row r="1023" spans="15:15" x14ac:dyDescent="0.2">
      <c r="O1023" s="3"/>
    </row>
    <row r="1024" spans="15:15" x14ac:dyDescent="0.2">
      <c r="O1024" s="3"/>
    </row>
    <row r="1025" spans="15:15" x14ac:dyDescent="0.2">
      <c r="O1025" s="3"/>
    </row>
    <row r="1026" spans="15:15" x14ac:dyDescent="0.2">
      <c r="O1026" s="3"/>
    </row>
    <row r="1027" spans="15:15" x14ac:dyDescent="0.2">
      <c r="O1027" s="3"/>
    </row>
    <row r="1028" spans="15:15" x14ac:dyDescent="0.2">
      <c r="O1028" s="3"/>
    </row>
    <row r="1029" spans="15:15" x14ac:dyDescent="0.2">
      <c r="O1029" s="3"/>
    </row>
    <row r="1030" spans="15:15" x14ac:dyDescent="0.2">
      <c r="O1030" s="3"/>
    </row>
    <row r="1031" spans="15:15" x14ac:dyDescent="0.2">
      <c r="O1031" s="3"/>
    </row>
    <row r="1032" spans="15:15" x14ac:dyDescent="0.2">
      <c r="O1032" s="3"/>
    </row>
    <row r="1033" spans="15:15" x14ac:dyDescent="0.2">
      <c r="O1033" s="3"/>
    </row>
    <row r="1034" spans="15:15" x14ac:dyDescent="0.2">
      <c r="O1034" s="3"/>
    </row>
    <row r="1035" spans="15:15" x14ac:dyDescent="0.2">
      <c r="O1035" s="3"/>
    </row>
    <row r="1036" spans="15:15" x14ac:dyDescent="0.2">
      <c r="O1036" s="3"/>
    </row>
    <row r="1037" spans="15:15" x14ac:dyDescent="0.2">
      <c r="O1037" s="3"/>
    </row>
    <row r="1038" spans="15:15" x14ac:dyDescent="0.2">
      <c r="O1038" s="3"/>
    </row>
    <row r="1039" spans="15:15" x14ac:dyDescent="0.2">
      <c r="O1039" s="3"/>
    </row>
    <row r="1040" spans="15:15" x14ac:dyDescent="0.2">
      <c r="O1040" s="3"/>
    </row>
    <row r="1041" spans="15:15" x14ac:dyDescent="0.2">
      <c r="O1041" s="3"/>
    </row>
    <row r="1042" spans="15:15" x14ac:dyDescent="0.2">
      <c r="O1042" s="3"/>
    </row>
    <row r="1043" spans="15:15" x14ac:dyDescent="0.2">
      <c r="O1043" s="3"/>
    </row>
    <row r="1044" spans="15:15" x14ac:dyDescent="0.2">
      <c r="O1044" s="3"/>
    </row>
    <row r="1045" spans="15:15" x14ac:dyDescent="0.2">
      <c r="O1045" s="3"/>
    </row>
    <row r="1046" spans="15:15" x14ac:dyDescent="0.2">
      <c r="O1046" s="3"/>
    </row>
    <row r="1047" spans="15:15" x14ac:dyDescent="0.2">
      <c r="O1047" s="3"/>
    </row>
    <row r="1048" spans="15:15" x14ac:dyDescent="0.2">
      <c r="O1048" s="3"/>
    </row>
    <row r="1049" spans="15:15" x14ac:dyDescent="0.2">
      <c r="O1049" s="3"/>
    </row>
    <row r="1050" spans="15:15" x14ac:dyDescent="0.2">
      <c r="O1050" s="3"/>
    </row>
    <row r="1051" spans="15:15" x14ac:dyDescent="0.2">
      <c r="O1051" s="3"/>
    </row>
    <row r="1052" spans="15:15" x14ac:dyDescent="0.2">
      <c r="O1052" s="3"/>
    </row>
    <row r="1053" spans="15:15" x14ac:dyDescent="0.2">
      <c r="O1053" s="3"/>
    </row>
    <row r="1054" spans="15:15" x14ac:dyDescent="0.2">
      <c r="O1054" s="3"/>
    </row>
    <row r="1055" spans="15:15" x14ac:dyDescent="0.2">
      <c r="O1055" s="3"/>
    </row>
    <row r="1056" spans="15:15" x14ac:dyDescent="0.2">
      <c r="O1056" s="3"/>
    </row>
    <row r="1057" spans="15:15" x14ac:dyDescent="0.2">
      <c r="O1057" s="3"/>
    </row>
    <row r="1058" spans="15:15" x14ac:dyDescent="0.2">
      <c r="O1058" s="3"/>
    </row>
    <row r="1059" spans="15:15" x14ac:dyDescent="0.2">
      <c r="O1059" s="3"/>
    </row>
    <row r="1060" spans="15:15" x14ac:dyDescent="0.2">
      <c r="O1060" s="3"/>
    </row>
    <row r="1061" spans="15:15" x14ac:dyDescent="0.2">
      <c r="O1061" s="3"/>
    </row>
    <row r="1062" spans="15:15" x14ac:dyDescent="0.2">
      <c r="O1062" s="3"/>
    </row>
    <row r="1063" spans="15:15" x14ac:dyDescent="0.2">
      <c r="O1063" s="3"/>
    </row>
    <row r="1064" spans="15:15" x14ac:dyDescent="0.2">
      <c r="O1064" s="3"/>
    </row>
    <row r="1065" spans="15:15" x14ac:dyDescent="0.2">
      <c r="O1065" s="3"/>
    </row>
    <row r="1066" spans="15:15" x14ac:dyDescent="0.2">
      <c r="O1066" s="3"/>
    </row>
    <row r="1067" spans="15:15" x14ac:dyDescent="0.2">
      <c r="O1067" s="3"/>
    </row>
    <row r="1068" spans="15:15" x14ac:dyDescent="0.2">
      <c r="O1068" s="3"/>
    </row>
    <row r="1069" spans="15:15" x14ac:dyDescent="0.2">
      <c r="O1069" s="3"/>
    </row>
    <row r="1070" spans="15:15" x14ac:dyDescent="0.2">
      <c r="O1070" s="3"/>
    </row>
    <row r="1071" spans="15:15" x14ac:dyDescent="0.2">
      <c r="O1071" s="3"/>
    </row>
    <row r="1072" spans="15:15" x14ac:dyDescent="0.2">
      <c r="O1072" s="3"/>
    </row>
    <row r="1073" spans="15:15" x14ac:dyDescent="0.2">
      <c r="O1073" s="3"/>
    </row>
    <row r="1074" spans="15:15" x14ac:dyDescent="0.2">
      <c r="O1074" s="3"/>
    </row>
    <row r="1075" spans="15:15" x14ac:dyDescent="0.2">
      <c r="O1075" s="3"/>
    </row>
    <row r="1076" spans="15:15" x14ac:dyDescent="0.2">
      <c r="O1076" s="3"/>
    </row>
    <row r="1077" spans="15:15" x14ac:dyDescent="0.2">
      <c r="O1077" s="3"/>
    </row>
    <row r="1078" spans="15:15" x14ac:dyDescent="0.2">
      <c r="O1078" s="3"/>
    </row>
    <row r="1079" spans="15:15" x14ac:dyDescent="0.2">
      <c r="O1079" s="3"/>
    </row>
    <row r="1080" spans="15:15" x14ac:dyDescent="0.2">
      <c r="O1080" s="3"/>
    </row>
    <row r="1081" spans="15:15" x14ac:dyDescent="0.2">
      <c r="O1081" s="3"/>
    </row>
    <row r="1082" spans="15:15" x14ac:dyDescent="0.2">
      <c r="O1082" s="3"/>
    </row>
    <row r="1083" spans="15:15" x14ac:dyDescent="0.2">
      <c r="O1083" s="3"/>
    </row>
    <row r="1084" spans="15:15" x14ac:dyDescent="0.2">
      <c r="O1084" s="3"/>
    </row>
    <row r="1085" spans="15:15" x14ac:dyDescent="0.2">
      <c r="O1085" s="3"/>
    </row>
    <row r="1086" spans="15:15" x14ac:dyDescent="0.2">
      <c r="O1086" s="3"/>
    </row>
    <row r="1087" spans="15:15" x14ac:dyDescent="0.2">
      <c r="O1087" s="3"/>
    </row>
    <row r="1088" spans="15:15" x14ac:dyDescent="0.2">
      <c r="O1088" s="3"/>
    </row>
    <row r="1089" spans="15:15" x14ac:dyDescent="0.2">
      <c r="O1089" s="3"/>
    </row>
    <row r="1090" spans="15:15" x14ac:dyDescent="0.2">
      <c r="O1090" s="3"/>
    </row>
    <row r="1091" spans="15:15" x14ac:dyDescent="0.2">
      <c r="O1091" s="3"/>
    </row>
    <row r="1092" spans="15:15" x14ac:dyDescent="0.2">
      <c r="O1092" s="3"/>
    </row>
    <row r="1093" spans="15:15" x14ac:dyDescent="0.2">
      <c r="O1093" s="3"/>
    </row>
    <row r="1094" spans="15:15" x14ac:dyDescent="0.2">
      <c r="O1094" s="3"/>
    </row>
    <row r="1095" spans="15:15" x14ac:dyDescent="0.2">
      <c r="O1095" s="3"/>
    </row>
    <row r="1096" spans="15:15" x14ac:dyDescent="0.2">
      <c r="O1096" s="3"/>
    </row>
    <row r="1097" spans="15:15" x14ac:dyDescent="0.2">
      <c r="O1097" s="3"/>
    </row>
    <row r="1098" spans="15:15" x14ac:dyDescent="0.2">
      <c r="O1098" s="3"/>
    </row>
    <row r="1099" spans="15:15" x14ac:dyDescent="0.2">
      <c r="O1099" s="3"/>
    </row>
    <row r="1100" spans="15:15" x14ac:dyDescent="0.2">
      <c r="O1100" s="3"/>
    </row>
    <row r="1101" spans="15:15" x14ac:dyDescent="0.2">
      <c r="O1101" s="3"/>
    </row>
    <row r="1102" spans="15:15" x14ac:dyDescent="0.2">
      <c r="O1102" s="3"/>
    </row>
    <row r="1103" spans="15:15" x14ac:dyDescent="0.2">
      <c r="O1103" s="3"/>
    </row>
    <row r="1104" spans="15:15" x14ac:dyDescent="0.2">
      <c r="O1104" s="3"/>
    </row>
    <row r="1105" spans="15:15" x14ac:dyDescent="0.2">
      <c r="O1105" s="3"/>
    </row>
    <row r="1106" spans="15:15" x14ac:dyDescent="0.2">
      <c r="O1106" s="3"/>
    </row>
    <row r="1107" spans="15:15" x14ac:dyDescent="0.2">
      <c r="O1107" s="3"/>
    </row>
    <row r="1108" spans="15:15" x14ac:dyDescent="0.2">
      <c r="O1108" s="3"/>
    </row>
    <row r="1109" spans="15:15" x14ac:dyDescent="0.2">
      <c r="O1109" s="3"/>
    </row>
    <row r="1110" spans="15:15" x14ac:dyDescent="0.2">
      <c r="O1110" s="3"/>
    </row>
    <row r="1111" spans="15:15" x14ac:dyDescent="0.2">
      <c r="O1111" s="3"/>
    </row>
    <row r="1112" spans="15:15" x14ac:dyDescent="0.2">
      <c r="O1112" s="3"/>
    </row>
    <row r="1113" spans="15:15" x14ac:dyDescent="0.2">
      <c r="O1113" s="3"/>
    </row>
    <row r="1114" spans="15:15" x14ac:dyDescent="0.2">
      <c r="O1114" s="3"/>
    </row>
    <row r="1115" spans="15:15" x14ac:dyDescent="0.2">
      <c r="O1115" s="3"/>
    </row>
    <row r="1116" spans="15:15" x14ac:dyDescent="0.2">
      <c r="O1116" s="3"/>
    </row>
    <row r="1117" spans="15:15" x14ac:dyDescent="0.2">
      <c r="O1117" s="3"/>
    </row>
    <row r="1118" spans="15:15" x14ac:dyDescent="0.2">
      <c r="O1118" s="3"/>
    </row>
    <row r="1119" spans="15:15" x14ac:dyDescent="0.2">
      <c r="O1119" s="3"/>
    </row>
    <row r="1120" spans="15:15" x14ac:dyDescent="0.2">
      <c r="O1120" s="3"/>
    </row>
    <row r="1121" spans="15:15" x14ac:dyDescent="0.2">
      <c r="O1121" s="3"/>
    </row>
    <row r="1122" spans="15:15" x14ac:dyDescent="0.2">
      <c r="O1122" s="3"/>
    </row>
    <row r="1123" spans="15:15" x14ac:dyDescent="0.2">
      <c r="O1123" s="3"/>
    </row>
    <row r="1124" spans="15:15" x14ac:dyDescent="0.2">
      <c r="O1124" s="3"/>
    </row>
    <row r="1125" spans="15:15" x14ac:dyDescent="0.2">
      <c r="O1125" s="3"/>
    </row>
    <row r="1126" spans="15:15" x14ac:dyDescent="0.2">
      <c r="O1126" s="3"/>
    </row>
    <row r="1127" spans="15:15" x14ac:dyDescent="0.2">
      <c r="O1127" s="3"/>
    </row>
    <row r="1128" spans="15:15" x14ac:dyDescent="0.2">
      <c r="O1128" s="3"/>
    </row>
    <row r="1129" spans="15:15" x14ac:dyDescent="0.2">
      <c r="O1129" s="3"/>
    </row>
    <row r="1130" spans="15:15" x14ac:dyDescent="0.2">
      <c r="O1130" s="3"/>
    </row>
    <row r="1131" spans="15:15" x14ac:dyDescent="0.2">
      <c r="O1131" s="3"/>
    </row>
    <row r="1132" spans="15:15" x14ac:dyDescent="0.2">
      <c r="O1132" s="3"/>
    </row>
    <row r="1133" spans="15:15" x14ac:dyDescent="0.2">
      <c r="O1133" s="3"/>
    </row>
    <row r="1134" spans="15:15" x14ac:dyDescent="0.2">
      <c r="O1134" s="3"/>
    </row>
    <row r="1135" spans="15:15" x14ac:dyDescent="0.2">
      <c r="O1135" s="3"/>
    </row>
    <row r="1136" spans="15:15" x14ac:dyDescent="0.2">
      <c r="O1136" s="3"/>
    </row>
    <row r="1137" spans="15:15" x14ac:dyDescent="0.2">
      <c r="O1137" s="3"/>
    </row>
    <row r="1138" spans="15:15" x14ac:dyDescent="0.2">
      <c r="O1138" s="3"/>
    </row>
    <row r="1139" spans="15:15" x14ac:dyDescent="0.2">
      <c r="O1139" s="3"/>
    </row>
    <row r="1140" spans="15:15" x14ac:dyDescent="0.2">
      <c r="O1140" s="3"/>
    </row>
    <row r="1141" spans="15:15" x14ac:dyDescent="0.2">
      <c r="O1141" s="3"/>
    </row>
    <row r="1142" spans="15:15" x14ac:dyDescent="0.2">
      <c r="O1142" s="3"/>
    </row>
    <row r="1143" spans="15:15" x14ac:dyDescent="0.2">
      <c r="O1143" s="3"/>
    </row>
    <row r="1144" spans="15:15" x14ac:dyDescent="0.2">
      <c r="O1144" s="3"/>
    </row>
    <row r="1145" spans="15:15" x14ac:dyDescent="0.2">
      <c r="O1145" s="3"/>
    </row>
    <row r="1146" spans="15:15" x14ac:dyDescent="0.2">
      <c r="O1146" s="3"/>
    </row>
    <row r="1147" spans="15:15" x14ac:dyDescent="0.2">
      <c r="O1147" s="3"/>
    </row>
    <row r="1148" spans="15:15" x14ac:dyDescent="0.2">
      <c r="O1148" s="3"/>
    </row>
    <row r="1149" spans="15:15" x14ac:dyDescent="0.2">
      <c r="O1149" s="3"/>
    </row>
    <row r="1150" spans="15:15" x14ac:dyDescent="0.2">
      <c r="O1150" s="3"/>
    </row>
    <row r="1151" spans="15:15" x14ac:dyDescent="0.2">
      <c r="O1151" s="3"/>
    </row>
    <row r="1152" spans="15:15" x14ac:dyDescent="0.2">
      <c r="O1152" s="3"/>
    </row>
    <row r="1153" spans="15:15" x14ac:dyDescent="0.2">
      <c r="O1153" s="3"/>
    </row>
    <row r="1154" spans="15:15" x14ac:dyDescent="0.2">
      <c r="O1154" s="3"/>
    </row>
    <row r="1155" spans="15:15" x14ac:dyDescent="0.2">
      <c r="O1155" s="3"/>
    </row>
    <row r="1156" spans="15:15" x14ac:dyDescent="0.2">
      <c r="O1156" s="3"/>
    </row>
    <row r="1157" spans="15:15" x14ac:dyDescent="0.2">
      <c r="O1157" s="3"/>
    </row>
    <row r="1158" spans="15:15" x14ac:dyDescent="0.2">
      <c r="O1158" s="3"/>
    </row>
    <row r="1159" spans="15:15" x14ac:dyDescent="0.2">
      <c r="O1159" s="3"/>
    </row>
    <row r="1160" spans="15:15" x14ac:dyDescent="0.2">
      <c r="O1160" s="3"/>
    </row>
    <row r="1161" spans="15:15" x14ac:dyDescent="0.2">
      <c r="O1161" s="3"/>
    </row>
    <row r="1162" spans="15:15" x14ac:dyDescent="0.2">
      <c r="O1162" s="3"/>
    </row>
    <row r="1163" spans="15:15" x14ac:dyDescent="0.2">
      <c r="O1163" s="3"/>
    </row>
    <row r="1164" spans="15:15" x14ac:dyDescent="0.2">
      <c r="O1164" s="3"/>
    </row>
    <row r="1165" spans="15:15" x14ac:dyDescent="0.2">
      <c r="O1165" s="3"/>
    </row>
    <row r="1166" spans="15:15" x14ac:dyDescent="0.2">
      <c r="O1166" s="3"/>
    </row>
    <row r="1167" spans="15:15" x14ac:dyDescent="0.2">
      <c r="O1167" s="3"/>
    </row>
    <row r="1168" spans="15:15" x14ac:dyDescent="0.2">
      <c r="O1168" s="3"/>
    </row>
    <row r="1169" spans="15:15" x14ac:dyDescent="0.2">
      <c r="O1169" s="3"/>
    </row>
    <row r="1170" spans="15:15" x14ac:dyDescent="0.2">
      <c r="O1170" s="3"/>
    </row>
    <row r="1171" spans="15:15" x14ac:dyDescent="0.2">
      <c r="O1171" s="3"/>
    </row>
    <row r="1172" spans="15:15" x14ac:dyDescent="0.2">
      <c r="O1172" s="3"/>
    </row>
    <row r="1173" spans="15:15" x14ac:dyDescent="0.2">
      <c r="O1173" s="3"/>
    </row>
    <row r="1174" spans="15:15" x14ac:dyDescent="0.2">
      <c r="O1174" s="3"/>
    </row>
    <row r="1175" spans="15:15" x14ac:dyDescent="0.2">
      <c r="O1175" s="3"/>
    </row>
    <row r="1176" spans="15:15" x14ac:dyDescent="0.2">
      <c r="O1176" s="3"/>
    </row>
    <row r="1177" spans="15:15" x14ac:dyDescent="0.2">
      <c r="O1177" s="3"/>
    </row>
    <row r="1178" spans="15:15" x14ac:dyDescent="0.2">
      <c r="O1178" s="3"/>
    </row>
    <row r="1179" spans="15:15" x14ac:dyDescent="0.2">
      <c r="O1179" s="3"/>
    </row>
    <row r="1180" spans="15:15" x14ac:dyDescent="0.2">
      <c r="O1180" s="3"/>
    </row>
    <row r="1181" spans="15:15" x14ac:dyDescent="0.2">
      <c r="O1181" s="3"/>
    </row>
    <row r="1182" spans="15:15" x14ac:dyDescent="0.2">
      <c r="O1182" s="3"/>
    </row>
    <row r="1183" spans="15:15" x14ac:dyDescent="0.2">
      <c r="O1183" s="3"/>
    </row>
    <row r="1184" spans="15:15" x14ac:dyDescent="0.2">
      <c r="O1184" s="3"/>
    </row>
    <row r="1185" spans="15:15" x14ac:dyDescent="0.2">
      <c r="O1185" s="3"/>
    </row>
    <row r="1186" spans="15:15" x14ac:dyDescent="0.2">
      <c r="O1186" s="3"/>
    </row>
    <row r="1187" spans="15:15" x14ac:dyDescent="0.2">
      <c r="O1187" s="3"/>
    </row>
    <row r="1188" spans="15:15" x14ac:dyDescent="0.2">
      <c r="O1188" s="3"/>
    </row>
    <row r="1189" spans="15:15" x14ac:dyDescent="0.2">
      <c r="O1189" s="3"/>
    </row>
    <row r="1190" spans="15:15" x14ac:dyDescent="0.2">
      <c r="O1190" s="3"/>
    </row>
    <row r="1191" spans="15:15" x14ac:dyDescent="0.2">
      <c r="O1191" s="3"/>
    </row>
    <row r="1192" spans="15:15" x14ac:dyDescent="0.2">
      <c r="O1192" s="3"/>
    </row>
    <row r="1193" spans="15:15" x14ac:dyDescent="0.2">
      <c r="O1193" s="3"/>
    </row>
    <row r="1194" spans="15:15" x14ac:dyDescent="0.2">
      <c r="O1194" s="3"/>
    </row>
    <row r="1195" spans="15:15" x14ac:dyDescent="0.2">
      <c r="O1195" s="3"/>
    </row>
    <row r="1196" spans="15:15" x14ac:dyDescent="0.2">
      <c r="O1196" s="3"/>
    </row>
    <row r="1197" spans="15:15" x14ac:dyDescent="0.2">
      <c r="O1197" s="3"/>
    </row>
    <row r="1198" spans="15:15" x14ac:dyDescent="0.2">
      <c r="O1198" s="3"/>
    </row>
    <row r="1199" spans="15:15" x14ac:dyDescent="0.2">
      <c r="O1199" s="3"/>
    </row>
    <row r="1200" spans="15:15" x14ac:dyDescent="0.2">
      <c r="O1200" s="3"/>
    </row>
    <row r="1201" spans="15:15" x14ac:dyDescent="0.2">
      <c r="O1201" s="3"/>
    </row>
    <row r="1202" spans="15:15" x14ac:dyDescent="0.2">
      <c r="O1202" s="3"/>
    </row>
    <row r="1203" spans="15:15" x14ac:dyDescent="0.2">
      <c r="O1203" s="3"/>
    </row>
    <row r="1204" spans="15:15" x14ac:dyDescent="0.2">
      <c r="O1204" s="3"/>
    </row>
    <row r="1205" spans="15:15" x14ac:dyDescent="0.2">
      <c r="O1205" s="3"/>
    </row>
    <row r="1206" spans="15:15" x14ac:dyDescent="0.2">
      <c r="O1206" s="3"/>
    </row>
    <row r="1207" spans="15:15" x14ac:dyDescent="0.2">
      <c r="O1207" s="3"/>
    </row>
    <row r="1208" spans="15:15" x14ac:dyDescent="0.2">
      <c r="O1208" s="3"/>
    </row>
    <row r="1209" spans="15:15" x14ac:dyDescent="0.2">
      <c r="O1209" s="3"/>
    </row>
    <row r="1210" spans="15:15" x14ac:dyDescent="0.2">
      <c r="O1210" s="3"/>
    </row>
    <row r="1211" spans="15:15" x14ac:dyDescent="0.2">
      <c r="O1211" s="3"/>
    </row>
    <row r="1212" spans="15:15" x14ac:dyDescent="0.2">
      <c r="O1212" s="3"/>
    </row>
    <row r="1213" spans="15:15" x14ac:dyDescent="0.2">
      <c r="O1213" s="3"/>
    </row>
    <row r="1214" spans="15:15" x14ac:dyDescent="0.2">
      <c r="O1214" s="3"/>
    </row>
    <row r="1215" spans="15:15" x14ac:dyDescent="0.2">
      <c r="O1215" s="3"/>
    </row>
    <row r="1216" spans="15:15" x14ac:dyDescent="0.2">
      <c r="O1216" s="3"/>
    </row>
    <row r="1217" spans="15:15" x14ac:dyDescent="0.2">
      <c r="O1217" s="3"/>
    </row>
    <row r="1218" spans="15:15" x14ac:dyDescent="0.2">
      <c r="O1218" s="3"/>
    </row>
    <row r="1219" spans="15:15" x14ac:dyDescent="0.2">
      <c r="O1219" s="3"/>
    </row>
    <row r="1220" spans="15:15" x14ac:dyDescent="0.2">
      <c r="O1220" s="3"/>
    </row>
    <row r="1221" spans="15:15" x14ac:dyDescent="0.2">
      <c r="O1221" s="3"/>
    </row>
    <row r="1222" spans="15:15" x14ac:dyDescent="0.2">
      <c r="O1222" s="3"/>
    </row>
    <row r="1223" spans="15:15" x14ac:dyDescent="0.2">
      <c r="O1223" s="3"/>
    </row>
    <row r="1224" spans="15:15" x14ac:dyDescent="0.2">
      <c r="O1224" s="3"/>
    </row>
    <row r="1225" spans="15:15" x14ac:dyDescent="0.2">
      <c r="O1225" s="3"/>
    </row>
    <row r="1226" spans="15:15" x14ac:dyDescent="0.2">
      <c r="O1226" s="3"/>
    </row>
    <row r="1227" spans="15:15" x14ac:dyDescent="0.2">
      <c r="O1227" s="3"/>
    </row>
    <row r="1228" spans="15:15" x14ac:dyDescent="0.2">
      <c r="O1228" s="3"/>
    </row>
    <row r="1229" spans="15:15" x14ac:dyDescent="0.2">
      <c r="O1229" s="3"/>
    </row>
    <row r="1230" spans="15:15" x14ac:dyDescent="0.2">
      <c r="O1230" s="3"/>
    </row>
    <row r="1231" spans="15:15" x14ac:dyDescent="0.2">
      <c r="O1231" s="3"/>
    </row>
    <row r="1232" spans="15:15" x14ac:dyDescent="0.2">
      <c r="O1232" s="3"/>
    </row>
    <row r="1233" spans="15:15" x14ac:dyDescent="0.2">
      <c r="O1233" s="3"/>
    </row>
    <row r="1234" spans="15:15" x14ac:dyDescent="0.2">
      <c r="O1234" s="3"/>
    </row>
    <row r="1235" spans="15:15" x14ac:dyDescent="0.2">
      <c r="O1235" s="3"/>
    </row>
    <row r="1236" spans="15:15" x14ac:dyDescent="0.2">
      <c r="O1236" s="3"/>
    </row>
    <row r="1237" spans="15:15" x14ac:dyDescent="0.2">
      <c r="O1237" s="3"/>
    </row>
    <row r="1238" spans="15:15" x14ac:dyDescent="0.2">
      <c r="O1238" s="3"/>
    </row>
    <row r="1239" spans="15:15" x14ac:dyDescent="0.2">
      <c r="O1239" s="3"/>
    </row>
    <row r="1240" spans="15:15" x14ac:dyDescent="0.2">
      <c r="O1240" s="3"/>
    </row>
    <row r="1241" spans="15:15" x14ac:dyDescent="0.2">
      <c r="O1241" s="3"/>
    </row>
    <row r="1242" spans="15:15" x14ac:dyDescent="0.2">
      <c r="O1242" s="3"/>
    </row>
    <row r="1243" spans="15:15" x14ac:dyDescent="0.2">
      <c r="O1243" s="3"/>
    </row>
    <row r="1244" spans="15:15" x14ac:dyDescent="0.2">
      <c r="O1244" s="3"/>
    </row>
    <row r="1245" spans="15:15" x14ac:dyDescent="0.2">
      <c r="O1245" s="3"/>
    </row>
    <row r="1246" spans="15:15" x14ac:dyDescent="0.2">
      <c r="O1246" s="3"/>
    </row>
    <row r="1247" spans="15:15" x14ac:dyDescent="0.2">
      <c r="O1247" s="3"/>
    </row>
    <row r="1248" spans="15:15" x14ac:dyDescent="0.2">
      <c r="O1248" s="3"/>
    </row>
    <row r="1249" spans="15:15" x14ac:dyDescent="0.2">
      <c r="O1249" s="3"/>
    </row>
    <row r="1250" spans="15:15" x14ac:dyDescent="0.2">
      <c r="O1250" s="3"/>
    </row>
    <row r="1251" spans="15:15" x14ac:dyDescent="0.2">
      <c r="O1251" s="3"/>
    </row>
    <row r="1252" spans="15:15" x14ac:dyDescent="0.2">
      <c r="O1252" s="3"/>
    </row>
    <row r="1253" spans="15:15" x14ac:dyDescent="0.2">
      <c r="O1253" s="3"/>
    </row>
    <row r="1254" spans="15:15" x14ac:dyDescent="0.2">
      <c r="O1254" s="3"/>
    </row>
    <row r="1255" spans="15:15" x14ac:dyDescent="0.2">
      <c r="O1255" s="3"/>
    </row>
    <row r="1256" spans="15:15" x14ac:dyDescent="0.2">
      <c r="O1256" s="3"/>
    </row>
    <row r="1257" spans="15:15" x14ac:dyDescent="0.2">
      <c r="O1257" s="3"/>
    </row>
    <row r="1258" spans="15:15" x14ac:dyDescent="0.2">
      <c r="O1258" s="3"/>
    </row>
    <row r="1259" spans="15:15" x14ac:dyDescent="0.2">
      <c r="O1259" s="3"/>
    </row>
    <row r="1260" spans="15:15" x14ac:dyDescent="0.2">
      <c r="O1260" s="3"/>
    </row>
    <row r="1261" spans="15:15" x14ac:dyDescent="0.2">
      <c r="O1261" s="3"/>
    </row>
    <row r="1262" spans="15:15" x14ac:dyDescent="0.2">
      <c r="O1262" s="3"/>
    </row>
    <row r="1263" spans="15:15" x14ac:dyDescent="0.2">
      <c r="O1263" s="3"/>
    </row>
    <row r="1264" spans="15:15" x14ac:dyDescent="0.2">
      <c r="O1264" s="3"/>
    </row>
    <row r="1265" spans="15:15" x14ac:dyDescent="0.2">
      <c r="O1265" s="3"/>
    </row>
    <row r="1266" spans="15:15" x14ac:dyDescent="0.2">
      <c r="O1266" s="3"/>
    </row>
    <row r="1267" spans="15:15" x14ac:dyDescent="0.2">
      <c r="O1267" s="3"/>
    </row>
    <row r="1268" spans="15:15" x14ac:dyDescent="0.2">
      <c r="O1268" s="3"/>
    </row>
    <row r="1269" spans="15:15" x14ac:dyDescent="0.2">
      <c r="O1269" s="3"/>
    </row>
    <row r="1270" spans="15:15" x14ac:dyDescent="0.2">
      <c r="O1270" s="3"/>
    </row>
    <row r="1271" spans="15:15" x14ac:dyDescent="0.2">
      <c r="O1271" s="3"/>
    </row>
    <row r="1272" spans="15:15" x14ac:dyDescent="0.2">
      <c r="O1272" s="3"/>
    </row>
    <row r="1273" spans="15:15" x14ac:dyDescent="0.2">
      <c r="O1273" s="3"/>
    </row>
    <row r="1274" spans="15:15" x14ac:dyDescent="0.2">
      <c r="O1274" s="3"/>
    </row>
    <row r="1275" spans="15:15" x14ac:dyDescent="0.2">
      <c r="O1275" s="3"/>
    </row>
    <row r="1276" spans="15:15" x14ac:dyDescent="0.2">
      <c r="O1276" s="3"/>
    </row>
    <row r="1277" spans="15:15" x14ac:dyDescent="0.2">
      <c r="O1277" s="3"/>
    </row>
    <row r="1278" spans="15:15" x14ac:dyDescent="0.2">
      <c r="O1278" s="3"/>
    </row>
    <row r="1279" spans="15:15" x14ac:dyDescent="0.2">
      <c r="O1279" s="3"/>
    </row>
    <row r="1280" spans="15:15" x14ac:dyDescent="0.2">
      <c r="O1280" s="3"/>
    </row>
    <row r="1281" spans="15:15" x14ac:dyDescent="0.2">
      <c r="O1281" s="3"/>
    </row>
    <row r="1282" spans="15:15" x14ac:dyDescent="0.2">
      <c r="O1282" s="3"/>
    </row>
    <row r="1283" spans="15:15" x14ac:dyDescent="0.2">
      <c r="O1283" s="3"/>
    </row>
    <row r="1284" spans="15:15" x14ac:dyDescent="0.2">
      <c r="O1284" s="3"/>
    </row>
    <row r="1285" spans="15:15" x14ac:dyDescent="0.2">
      <c r="O1285" s="3"/>
    </row>
    <row r="1286" spans="15:15" x14ac:dyDescent="0.2">
      <c r="O1286" s="3"/>
    </row>
    <row r="1287" spans="15:15" x14ac:dyDescent="0.2">
      <c r="O1287" s="3"/>
    </row>
    <row r="1288" spans="15:15" x14ac:dyDescent="0.2">
      <c r="O1288" s="3"/>
    </row>
    <row r="1289" spans="15:15" x14ac:dyDescent="0.2">
      <c r="O1289" s="3"/>
    </row>
    <row r="1290" spans="15:15" x14ac:dyDescent="0.2">
      <c r="O1290" s="3"/>
    </row>
    <row r="1291" spans="15:15" x14ac:dyDescent="0.2">
      <c r="O1291" s="3"/>
    </row>
    <row r="1292" spans="15:15" x14ac:dyDescent="0.2">
      <c r="O1292" s="3"/>
    </row>
    <row r="1293" spans="15:15" x14ac:dyDescent="0.2">
      <c r="O1293" s="3"/>
    </row>
    <row r="1294" spans="15:15" x14ac:dyDescent="0.2">
      <c r="O1294" s="3"/>
    </row>
    <row r="1295" spans="15:15" x14ac:dyDescent="0.2">
      <c r="O1295" s="3"/>
    </row>
    <row r="1296" spans="15:15" x14ac:dyDescent="0.2">
      <c r="O1296" s="3"/>
    </row>
    <row r="1297" spans="15:15" x14ac:dyDescent="0.2">
      <c r="O1297" s="3"/>
    </row>
    <row r="1298" spans="15:15" x14ac:dyDescent="0.2">
      <c r="O1298" s="3"/>
    </row>
    <row r="1299" spans="15:15" x14ac:dyDescent="0.2">
      <c r="O1299" s="3"/>
    </row>
    <row r="1300" spans="15:15" x14ac:dyDescent="0.2">
      <c r="O1300" s="3"/>
    </row>
    <row r="1301" spans="15:15" x14ac:dyDescent="0.2">
      <c r="O1301" s="3"/>
    </row>
    <row r="1302" spans="15:15" x14ac:dyDescent="0.2">
      <c r="O1302" s="3"/>
    </row>
    <row r="1303" spans="15:15" x14ac:dyDescent="0.2">
      <c r="O1303" s="3"/>
    </row>
    <row r="1304" spans="15:15" x14ac:dyDescent="0.2">
      <c r="O1304" s="3"/>
    </row>
    <row r="1305" spans="15:15" x14ac:dyDescent="0.2">
      <c r="O1305" s="3"/>
    </row>
    <row r="1306" spans="15:15" x14ac:dyDescent="0.2">
      <c r="O1306" s="3"/>
    </row>
    <row r="1307" spans="15:15" x14ac:dyDescent="0.2">
      <c r="O1307" s="3"/>
    </row>
    <row r="1308" spans="15:15" x14ac:dyDescent="0.2">
      <c r="O1308" s="3"/>
    </row>
    <row r="1309" spans="15:15" x14ac:dyDescent="0.2">
      <c r="O1309" s="3"/>
    </row>
    <row r="1310" spans="15:15" x14ac:dyDescent="0.2">
      <c r="O1310" s="3"/>
    </row>
    <row r="1311" spans="15:15" x14ac:dyDescent="0.2">
      <c r="O1311" s="3"/>
    </row>
    <row r="1312" spans="15:15" x14ac:dyDescent="0.2">
      <c r="O1312" s="3"/>
    </row>
    <row r="1313" spans="15:15" x14ac:dyDescent="0.2">
      <c r="O1313" s="3"/>
    </row>
    <row r="1314" spans="15:15" x14ac:dyDescent="0.2">
      <c r="O1314" s="3"/>
    </row>
    <row r="1315" spans="15:15" x14ac:dyDescent="0.2">
      <c r="O1315" s="3"/>
    </row>
    <row r="1316" spans="15:15" x14ac:dyDescent="0.2">
      <c r="O1316" s="3"/>
    </row>
    <row r="1317" spans="15:15" x14ac:dyDescent="0.2">
      <c r="O1317" s="3"/>
    </row>
    <row r="1318" spans="15:15" x14ac:dyDescent="0.2">
      <c r="O1318" s="3"/>
    </row>
    <row r="1319" spans="15:15" x14ac:dyDescent="0.2">
      <c r="O1319" s="3"/>
    </row>
    <row r="1320" spans="15:15" x14ac:dyDescent="0.2">
      <c r="O1320" s="3"/>
    </row>
    <row r="1321" spans="15:15" x14ac:dyDescent="0.2">
      <c r="O1321" s="3"/>
    </row>
    <row r="1322" spans="15:15" x14ac:dyDescent="0.2">
      <c r="O1322" s="3"/>
    </row>
    <row r="1323" spans="15:15" x14ac:dyDescent="0.2">
      <c r="O1323" s="3"/>
    </row>
    <row r="1324" spans="15:15" x14ac:dyDescent="0.2">
      <c r="O1324" s="3"/>
    </row>
    <row r="1325" spans="15:15" x14ac:dyDescent="0.2">
      <c r="O1325" s="3"/>
    </row>
    <row r="1326" spans="15:15" x14ac:dyDescent="0.2">
      <c r="O1326" s="3"/>
    </row>
    <row r="1327" spans="15:15" x14ac:dyDescent="0.2">
      <c r="O1327" s="3"/>
    </row>
    <row r="1328" spans="15:15" x14ac:dyDescent="0.2">
      <c r="O1328" s="3"/>
    </row>
    <row r="1329" spans="15:15" x14ac:dyDescent="0.2">
      <c r="O1329" s="3"/>
    </row>
    <row r="1330" spans="15:15" x14ac:dyDescent="0.2">
      <c r="O1330" s="3"/>
    </row>
    <row r="1331" spans="15:15" x14ac:dyDescent="0.2">
      <c r="O1331" s="3"/>
    </row>
    <row r="1332" spans="15:15" x14ac:dyDescent="0.2">
      <c r="O1332" s="3"/>
    </row>
    <row r="1333" spans="15:15" x14ac:dyDescent="0.2">
      <c r="O1333" s="3"/>
    </row>
    <row r="1334" spans="15:15" x14ac:dyDescent="0.2">
      <c r="O1334" s="3"/>
    </row>
    <row r="1335" spans="15:15" x14ac:dyDescent="0.2">
      <c r="O1335" s="3"/>
    </row>
    <row r="1336" spans="15:15" x14ac:dyDescent="0.2">
      <c r="O1336" s="3"/>
    </row>
    <row r="1337" spans="15:15" x14ac:dyDescent="0.2">
      <c r="O1337" s="3"/>
    </row>
    <row r="1338" spans="15:15" x14ac:dyDescent="0.2">
      <c r="O1338" s="3"/>
    </row>
    <row r="1339" spans="15:15" x14ac:dyDescent="0.2">
      <c r="O1339" s="3"/>
    </row>
    <row r="1340" spans="15:15" x14ac:dyDescent="0.2">
      <c r="O1340" s="3"/>
    </row>
    <row r="1341" spans="15:15" x14ac:dyDescent="0.2">
      <c r="O1341" s="3"/>
    </row>
    <row r="1342" spans="15:15" x14ac:dyDescent="0.2">
      <c r="O1342" s="3"/>
    </row>
    <row r="1343" spans="15:15" x14ac:dyDescent="0.2">
      <c r="O1343" s="3"/>
    </row>
    <row r="1344" spans="15:15" x14ac:dyDescent="0.2">
      <c r="O1344" s="3"/>
    </row>
    <row r="1345" spans="15:15" x14ac:dyDescent="0.2">
      <c r="O1345" s="3"/>
    </row>
    <row r="1346" spans="15:15" x14ac:dyDescent="0.2">
      <c r="O1346" s="3"/>
    </row>
    <row r="1347" spans="15:15" x14ac:dyDescent="0.2">
      <c r="O1347" s="3"/>
    </row>
    <row r="1348" spans="15:15" x14ac:dyDescent="0.2">
      <c r="O1348" s="3"/>
    </row>
    <row r="1349" spans="15:15" x14ac:dyDescent="0.2">
      <c r="O1349" s="3"/>
    </row>
    <row r="1350" spans="15:15" x14ac:dyDescent="0.2">
      <c r="O1350" s="3"/>
    </row>
    <row r="1351" spans="15:15" x14ac:dyDescent="0.2">
      <c r="O1351" s="3"/>
    </row>
    <row r="1352" spans="15:15" x14ac:dyDescent="0.2">
      <c r="O1352" s="3"/>
    </row>
    <row r="1353" spans="15:15" x14ac:dyDescent="0.2">
      <c r="O1353" s="3"/>
    </row>
    <row r="1354" spans="15:15" x14ac:dyDescent="0.2">
      <c r="O1354" s="3"/>
    </row>
    <row r="1355" spans="15:15" x14ac:dyDescent="0.2">
      <c r="O1355" s="3"/>
    </row>
    <row r="1356" spans="15:15" x14ac:dyDescent="0.2">
      <c r="O1356" s="3"/>
    </row>
    <row r="1357" spans="15:15" x14ac:dyDescent="0.2">
      <c r="O1357" s="3"/>
    </row>
    <row r="1358" spans="15:15" x14ac:dyDescent="0.2">
      <c r="O1358" s="3"/>
    </row>
    <row r="1359" spans="15:15" x14ac:dyDescent="0.2">
      <c r="O1359" s="3"/>
    </row>
    <row r="1360" spans="15:15" x14ac:dyDescent="0.2">
      <c r="O1360" s="3"/>
    </row>
    <row r="1361" spans="15:15" x14ac:dyDescent="0.2">
      <c r="O1361" s="3"/>
    </row>
    <row r="1362" spans="15:15" x14ac:dyDescent="0.2">
      <c r="O1362" s="3"/>
    </row>
    <row r="1363" spans="15:15" x14ac:dyDescent="0.2">
      <c r="O1363" s="3"/>
    </row>
    <row r="1364" spans="15:15" x14ac:dyDescent="0.2">
      <c r="O1364" s="3"/>
    </row>
    <row r="1365" spans="15:15" x14ac:dyDescent="0.2">
      <c r="O1365" s="3"/>
    </row>
    <row r="1366" spans="15:15" x14ac:dyDescent="0.2">
      <c r="O1366" s="3"/>
    </row>
    <row r="1367" spans="15:15" x14ac:dyDescent="0.2">
      <c r="O1367" s="3"/>
    </row>
    <row r="1368" spans="15:15" x14ac:dyDescent="0.2">
      <c r="O1368" s="3"/>
    </row>
    <row r="1369" spans="15:15" x14ac:dyDescent="0.2">
      <c r="O1369" s="3"/>
    </row>
    <row r="1370" spans="15:15" x14ac:dyDescent="0.2">
      <c r="O1370" s="3"/>
    </row>
    <row r="1371" spans="15:15" x14ac:dyDescent="0.2">
      <c r="O1371" s="3"/>
    </row>
    <row r="1372" spans="15:15" x14ac:dyDescent="0.2">
      <c r="O1372" s="3"/>
    </row>
    <row r="1373" spans="15:15" x14ac:dyDescent="0.2">
      <c r="O1373" s="3"/>
    </row>
    <row r="1374" spans="15:15" x14ac:dyDescent="0.2">
      <c r="O1374" s="3"/>
    </row>
    <row r="1375" spans="15:15" x14ac:dyDescent="0.2">
      <c r="O1375" s="3"/>
    </row>
    <row r="1376" spans="15:15" x14ac:dyDescent="0.2">
      <c r="O1376" s="3"/>
    </row>
    <row r="1377" spans="15:15" x14ac:dyDescent="0.2">
      <c r="O1377" s="3"/>
    </row>
    <row r="1378" spans="15:15" x14ac:dyDescent="0.2">
      <c r="O1378" s="3"/>
    </row>
    <row r="1379" spans="15:15" x14ac:dyDescent="0.2">
      <c r="O1379" s="3"/>
    </row>
    <row r="1380" spans="15:15" x14ac:dyDescent="0.2">
      <c r="O1380" s="3"/>
    </row>
    <row r="1381" spans="15:15" x14ac:dyDescent="0.2">
      <c r="O1381" s="3"/>
    </row>
    <row r="1382" spans="15:15" x14ac:dyDescent="0.2">
      <c r="O1382" s="3"/>
    </row>
    <row r="1383" spans="15:15" x14ac:dyDescent="0.2">
      <c r="O1383" s="3"/>
    </row>
    <row r="1384" spans="15:15" x14ac:dyDescent="0.2">
      <c r="O1384" s="3"/>
    </row>
    <row r="1385" spans="15:15" x14ac:dyDescent="0.2">
      <c r="O1385" s="3"/>
    </row>
    <row r="1386" spans="15:15" x14ac:dyDescent="0.2">
      <c r="O1386" s="3"/>
    </row>
    <row r="1387" spans="15:15" x14ac:dyDescent="0.2">
      <c r="O1387" s="3"/>
    </row>
    <row r="1388" spans="15:15" x14ac:dyDescent="0.2">
      <c r="O1388" s="3"/>
    </row>
    <row r="1389" spans="15:15" x14ac:dyDescent="0.2">
      <c r="O1389" s="3"/>
    </row>
    <row r="1390" spans="15:15" x14ac:dyDescent="0.2">
      <c r="O1390" s="3"/>
    </row>
    <row r="1391" spans="15:15" x14ac:dyDescent="0.2">
      <c r="O1391" s="3"/>
    </row>
    <row r="1392" spans="15:15" x14ac:dyDescent="0.2">
      <c r="O1392" s="3"/>
    </row>
    <row r="1393" spans="15:15" x14ac:dyDescent="0.2">
      <c r="O1393" s="3"/>
    </row>
    <row r="1394" spans="15:15" x14ac:dyDescent="0.2">
      <c r="O1394" s="3"/>
    </row>
    <row r="1395" spans="15:15" x14ac:dyDescent="0.2">
      <c r="O1395" s="3"/>
    </row>
    <row r="1396" spans="15:15" x14ac:dyDescent="0.2">
      <c r="O1396" s="3"/>
    </row>
    <row r="1397" spans="15:15" x14ac:dyDescent="0.2">
      <c r="O1397" s="3"/>
    </row>
    <row r="1398" spans="15:15" x14ac:dyDescent="0.2">
      <c r="O1398" s="3"/>
    </row>
    <row r="1399" spans="15:15" x14ac:dyDescent="0.2">
      <c r="O1399" s="3"/>
    </row>
    <row r="1400" spans="15:15" x14ac:dyDescent="0.2">
      <c r="O1400" s="3"/>
    </row>
    <row r="1401" spans="15:15" x14ac:dyDescent="0.2">
      <c r="O1401" s="3"/>
    </row>
    <row r="1402" spans="15:15" x14ac:dyDescent="0.2">
      <c r="O1402" s="3"/>
    </row>
    <row r="1403" spans="15:15" x14ac:dyDescent="0.2">
      <c r="O1403" s="3"/>
    </row>
    <row r="1404" spans="15:15" x14ac:dyDescent="0.2">
      <c r="O1404" s="3"/>
    </row>
    <row r="1405" spans="15:15" x14ac:dyDescent="0.2">
      <c r="O1405" s="3"/>
    </row>
    <row r="1406" spans="15:15" x14ac:dyDescent="0.2">
      <c r="O1406" s="3"/>
    </row>
    <row r="1407" spans="15:15" x14ac:dyDescent="0.2">
      <c r="O1407" s="3"/>
    </row>
    <row r="1408" spans="15:15" x14ac:dyDescent="0.2">
      <c r="O1408" s="3"/>
    </row>
    <row r="1409" spans="15:15" x14ac:dyDescent="0.2">
      <c r="O1409" s="3"/>
    </row>
    <row r="1410" spans="15:15" x14ac:dyDescent="0.2">
      <c r="O1410" s="3"/>
    </row>
    <row r="1411" spans="15:15" x14ac:dyDescent="0.2">
      <c r="O1411" s="3"/>
    </row>
    <row r="1412" spans="15:15" x14ac:dyDescent="0.2">
      <c r="O1412" s="3"/>
    </row>
    <row r="1413" spans="15:15" x14ac:dyDescent="0.2">
      <c r="O1413" s="3"/>
    </row>
    <row r="1414" spans="15:15" x14ac:dyDescent="0.2">
      <c r="O1414" s="3"/>
    </row>
    <row r="1415" spans="15:15" x14ac:dyDescent="0.2">
      <c r="O1415" s="3"/>
    </row>
    <row r="1416" spans="15:15" x14ac:dyDescent="0.2">
      <c r="O1416" s="3"/>
    </row>
    <row r="1417" spans="15:15" x14ac:dyDescent="0.2">
      <c r="O1417" s="3"/>
    </row>
    <row r="1418" spans="15:15" x14ac:dyDescent="0.2">
      <c r="O1418" s="3"/>
    </row>
    <row r="1419" spans="15:15" x14ac:dyDescent="0.2">
      <c r="O1419" s="3"/>
    </row>
    <row r="1420" spans="15:15" x14ac:dyDescent="0.2">
      <c r="O1420" s="3"/>
    </row>
    <row r="1421" spans="15:15" x14ac:dyDescent="0.2">
      <c r="O1421" s="3"/>
    </row>
    <row r="1422" spans="15:15" x14ac:dyDescent="0.2">
      <c r="O1422" s="3"/>
    </row>
    <row r="1423" spans="15:15" x14ac:dyDescent="0.2">
      <c r="O1423" s="3"/>
    </row>
    <row r="1424" spans="15:15" x14ac:dyDescent="0.2">
      <c r="O1424" s="3"/>
    </row>
    <row r="1425" spans="15:15" x14ac:dyDescent="0.2">
      <c r="O1425" s="3"/>
    </row>
    <row r="1426" spans="15:15" x14ac:dyDescent="0.2">
      <c r="O1426" s="3"/>
    </row>
    <row r="1427" spans="15:15" x14ac:dyDescent="0.2">
      <c r="O1427" s="3"/>
    </row>
    <row r="1428" spans="15:15" x14ac:dyDescent="0.2">
      <c r="O1428" s="3"/>
    </row>
    <row r="1429" spans="15:15" x14ac:dyDescent="0.2">
      <c r="O1429" s="3"/>
    </row>
    <row r="1430" spans="15:15" x14ac:dyDescent="0.2">
      <c r="O1430" s="3"/>
    </row>
    <row r="1431" spans="15:15" x14ac:dyDescent="0.2">
      <c r="O1431" s="3"/>
    </row>
    <row r="1432" spans="15:15" x14ac:dyDescent="0.2">
      <c r="O1432" s="3"/>
    </row>
    <row r="1433" spans="15:15" x14ac:dyDescent="0.2">
      <c r="O1433" s="3"/>
    </row>
    <row r="1434" spans="15:15" x14ac:dyDescent="0.2">
      <c r="O1434" s="3"/>
    </row>
  </sheetData>
  <printOptions gridLines="1"/>
  <pageMargins left="1.25" right="0.25" top="0.25" bottom="0.25" header="0.3" footer="0.3"/>
  <pageSetup paperSize="5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2021 Public</vt:lpstr>
      <vt:lpstr>2021 Final</vt:lpstr>
      <vt:lpstr>2024 Preliminary Budget</vt:lpstr>
      <vt:lpstr>2021</vt:lpstr>
      <vt:lpstr>2018 Public</vt:lpstr>
      <vt:lpstr>'2018 Public'!Print_Area</vt:lpstr>
      <vt:lpstr>'2021'!Print_Area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Lands End Fire</dc:creator>
  <cp:lastModifiedBy>Lands End Fire</cp:lastModifiedBy>
  <cp:lastPrinted>2024-10-02T04:23:19Z</cp:lastPrinted>
  <dcterms:created xsi:type="dcterms:W3CDTF">2015-07-29T18:43:33Z</dcterms:created>
  <dcterms:modified xsi:type="dcterms:W3CDTF">2024-10-16T03:50:00Z</dcterms:modified>
</cp:coreProperties>
</file>